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20" activeTab="5"/>
  </bookViews>
  <sheets>
    <sheet name="IS" sheetId="1" r:id="rId1"/>
    <sheet name="BS" sheetId="2" r:id="rId2"/>
    <sheet name="CF" sheetId="3" r:id="rId3"/>
    <sheet name="EQUITY" sheetId="4" r:id="rId4"/>
    <sheet name="PART A" sheetId="5" r:id="rId5"/>
    <sheet name="PART B" sheetId="6" r:id="rId6"/>
  </sheets>
  <externalReferences>
    <externalReference r:id="rId9"/>
  </externalReferences>
  <definedNames/>
  <calcPr fullCalcOnLoad="1"/>
</workbook>
</file>

<file path=xl/sharedStrings.xml><?xml version="1.0" encoding="utf-8"?>
<sst xmlns="http://schemas.openxmlformats.org/spreadsheetml/2006/main" count="358" uniqueCount="255">
  <si>
    <t>Perak Corporation Berhad</t>
  </si>
  <si>
    <t>(Company no. 210915-U)</t>
  </si>
  <si>
    <t>(Incorporated in Malaysia)</t>
  </si>
  <si>
    <t>A1</t>
  </si>
  <si>
    <t>Basis of Preparation</t>
  </si>
  <si>
    <t>A2</t>
  </si>
  <si>
    <t>Changes in Accounting Policies</t>
  </si>
  <si>
    <t>FRS 117 -</t>
  </si>
  <si>
    <t>FRS 124 -</t>
  </si>
  <si>
    <t>A3</t>
  </si>
  <si>
    <t>Comparatives</t>
  </si>
  <si>
    <t xml:space="preserve">As previously </t>
  </si>
  <si>
    <t>As</t>
  </si>
  <si>
    <t>stated</t>
  </si>
  <si>
    <t>Adjustments</t>
  </si>
  <si>
    <t>Restated</t>
  </si>
  <si>
    <t>RM'000</t>
  </si>
  <si>
    <t>Balance Sheet</t>
  </si>
  <si>
    <t>Property, plant &amp; equipment</t>
  </si>
  <si>
    <t>Land held for property development</t>
  </si>
  <si>
    <t>Prepaid Land Lease Payments</t>
  </si>
  <si>
    <t>A4</t>
  </si>
  <si>
    <t>Auditors’ Report on Preceding Annual Financial Statements</t>
  </si>
  <si>
    <t>A5</t>
  </si>
  <si>
    <t>Segmental Information</t>
  </si>
  <si>
    <t>3 months ended</t>
  </si>
  <si>
    <t>6 months ended</t>
  </si>
  <si>
    <t>30/6/07</t>
  </si>
  <si>
    <t>30/6/06</t>
  </si>
  <si>
    <t>Segment Revenue</t>
  </si>
  <si>
    <t>Revenue from operations:</t>
  </si>
  <si>
    <t>Hotel and tourism</t>
  </si>
  <si>
    <t>Infrastructure</t>
  </si>
  <si>
    <t>Township development</t>
  </si>
  <si>
    <t>Management services and others</t>
  </si>
  <si>
    <t>Total revenue</t>
  </si>
  <si>
    <t>Elimination of inter-segment sales</t>
  </si>
  <si>
    <t>Segment Results</t>
  </si>
  <si>
    <t>Results from operations:</t>
  </si>
  <si>
    <t>Results of associates</t>
  </si>
  <si>
    <t>Eliminations</t>
  </si>
  <si>
    <t>Unallocated expenses</t>
  </si>
  <si>
    <t>A6</t>
  </si>
  <si>
    <t xml:space="preserve"> Unusual Items due to their Nature, Size or Incidence</t>
  </si>
  <si>
    <t>A7</t>
  </si>
  <si>
    <t xml:space="preserve"> Changes in Estimates</t>
  </si>
  <si>
    <t>A8</t>
  </si>
  <si>
    <t>Comments about Seasonal or Cyclical Factors</t>
  </si>
  <si>
    <t>A9</t>
  </si>
  <si>
    <t>Dividends Paid</t>
  </si>
  <si>
    <t>A10</t>
  </si>
  <si>
    <t>Carrying Amount of Revalued Assets</t>
  </si>
  <si>
    <t>A11</t>
  </si>
  <si>
    <t>Debt and Equity Securities</t>
  </si>
  <si>
    <t>A12</t>
  </si>
  <si>
    <t>Changes in Composition of the Group</t>
  </si>
  <si>
    <t>A13</t>
  </si>
  <si>
    <t>Capital Commitments</t>
  </si>
  <si>
    <t xml:space="preserve">As at </t>
  </si>
  <si>
    <t>Authorised but not contracted for</t>
  </si>
  <si>
    <t>A14</t>
  </si>
  <si>
    <t>Changes in Contingent Liabilities and Contingent Assets</t>
  </si>
  <si>
    <t>Contingent liabilities were in respect of:</t>
  </si>
  <si>
    <t>Latest practicable date</t>
  </si>
  <si>
    <t>Unsecured:</t>
  </si>
  <si>
    <t>A15</t>
  </si>
  <si>
    <t>Subsequent Events</t>
  </si>
  <si>
    <t>PERAK CORPORATION BERHAD</t>
  </si>
  <si>
    <t>B1</t>
  </si>
  <si>
    <t>Performance Review</t>
  </si>
  <si>
    <t>B2</t>
  </si>
  <si>
    <t>Comment on Material Change in Profit Before Taxation</t>
  </si>
  <si>
    <t>B3</t>
  </si>
  <si>
    <t>Commentary on Prospects</t>
  </si>
  <si>
    <t>B4</t>
  </si>
  <si>
    <t>Profit Forecast or Profit Guarantee</t>
  </si>
  <si>
    <t>B5</t>
  </si>
  <si>
    <t>Taxation</t>
  </si>
  <si>
    <t>The taxation charge for the Group comprises:</t>
  </si>
  <si>
    <t xml:space="preserve">3 months ended </t>
  </si>
  <si>
    <t xml:space="preserve">6 months ended </t>
  </si>
  <si>
    <t xml:space="preserve">RM’000 </t>
  </si>
  <si>
    <t>Current tax</t>
  </si>
  <si>
    <t xml:space="preserve">Deferred tax </t>
  </si>
  <si>
    <t>B6</t>
  </si>
  <si>
    <t>Sale of Unquoted Investments and Properties</t>
  </si>
  <si>
    <t>B7</t>
  </si>
  <si>
    <t>Quoted Securities</t>
  </si>
  <si>
    <t xml:space="preserve">Movements of quoted securities in the current financial quarter were as follows: </t>
  </si>
  <si>
    <t>Balance, at cost</t>
  </si>
  <si>
    <t>Purchase of quoted invesment, unit trust</t>
  </si>
  <si>
    <t>Disposal of quoted investment, shares*</t>
  </si>
  <si>
    <t>At cost</t>
  </si>
  <si>
    <t>At book value</t>
  </si>
  <si>
    <t>At market value</t>
  </si>
  <si>
    <t>Quoted Securities (Cont'd)</t>
  </si>
  <si>
    <t>*</t>
  </si>
  <si>
    <t>Gain on disposal</t>
  </si>
  <si>
    <t xml:space="preserve">Reversal of (allowance for) impairment </t>
  </si>
  <si>
    <t>B8</t>
  </si>
  <si>
    <t>Corporate Proposals</t>
  </si>
  <si>
    <t>There are no corporate proposals announced and not completed as at the date of this announcement.</t>
  </si>
  <si>
    <t>B9</t>
  </si>
  <si>
    <t>Borrowings</t>
  </si>
  <si>
    <t>(a)</t>
  </si>
  <si>
    <t>Short term borrowings</t>
  </si>
  <si>
    <t>Secured :</t>
  </si>
  <si>
    <t>Term loan</t>
  </si>
  <si>
    <t>Bank overdraft</t>
  </si>
  <si>
    <t>Hire purchase and lease</t>
  </si>
  <si>
    <t>Bai Bithaman Ajil Islamic Debt Securities (BaIDS)</t>
  </si>
  <si>
    <t>Unsecured :</t>
  </si>
  <si>
    <t>Revolving credits</t>
  </si>
  <si>
    <t>(b)</t>
  </si>
  <si>
    <t>Long term borrowings</t>
  </si>
  <si>
    <t>BaIDS</t>
  </si>
  <si>
    <t>Total borrowings</t>
  </si>
  <si>
    <t>(c)</t>
  </si>
  <si>
    <t>Currency</t>
  </si>
  <si>
    <t>B10</t>
  </si>
  <si>
    <t>Off Balance Sheet Financial Instruments</t>
  </si>
  <si>
    <t>B11</t>
  </si>
  <si>
    <t>Changes in Material Litigation</t>
  </si>
  <si>
    <t>B12</t>
  </si>
  <si>
    <t>Dividend Payable</t>
  </si>
  <si>
    <t>B13</t>
  </si>
  <si>
    <t>Earnings Per Share</t>
  </si>
  <si>
    <t>Profit attributable to ordinary equity</t>
  </si>
  <si>
    <t xml:space="preserve">    holders of the parent (RM'000)</t>
  </si>
  <si>
    <t>Weighted average number of</t>
  </si>
  <si>
    <t xml:space="preserve">    ordinary shares in issue ('000)</t>
  </si>
  <si>
    <t>Basic earnings per share : (Sen)</t>
  </si>
  <si>
    <t>B14</t>
  </si>
  <si>
    <t>Authorisation for Issue</t>
  </si>
  <si>
    <t>By Order of the Board</t>
  </si>
  <si>
    <t>Cheai Weng Hoong</t>
  </si>
  <si>
    <t>Company Secretary</t>
  </si>
  <si>
    <t>Ipoh</t>
  </si>
  <si>
    <t>Date: 29 August 2007</t>
  </si>
  <si>
    <t>QUARTER</t>
  </si>
  <si>
    <t>TO DATE</t>
  </si>
  <si>
    <t>PERIOD</t>
  </si>
  <si>
    <t>Revenue</t>
  </si>
  <si>
    <t>Condensed Consolidated Income Statements</t>
  </si>
  <si>
    <t>For the Six-Month Period Ended 30 June 2007</t>
  </si>
  <si>
    <t>(The figures have not been audited)</t>
  </si>
  <si>
    <t>INDIVIDUAL PERIOD</t>
  </si>
  <si>
    <t>CUMULATIVE PERIOD</t>
  </si>
  <si>
    <t>CURRENT</t>
  </si>
  <si>
    <t>PRECEDING</t>
  </si>
  <si>
    <t>YEAR</t>
  </si>
  <si>
    <t xml:space="preserve">CORRESPONDING </t>
  </si>
  <si>
    <t>Note</t>
  </si>
  <si>
    <t>RM '000</t>
  </si>
  <si>
    <t>RM’000</t>
  </si>
  <si>
    <t>Cost of sales</t>
  </si>
  <si>
    <t>Gross profit</t>
  </si>
  <si>
    <t>Other operating income</t>
  </si>
  <si>
    <t>Operating expenses</t>
  </si>
  <si>
    <t>Finance costs</t>
  </si>
  <si>
    <t>Share of results of associates</t>
  </si>
  <si>
    <t>Profit before taxation</t>
  </si>
  <si>
    <t xml:space="preserve">Profit for the period </t>
  </si>
  <si>
    <t>Attributable to:</t>
  </si>
  <si>
    <t>Equity holders of the parent</t>
  </si>
  <si>
    <t>Minority interests</t>
  </si>
  <si>
    <t>Earnings per share attributable</t>
  </si>
  <si>
    <t>to equity holders of the parent:</t>
  </si>
  <si>
    <t>Basic, for profit for the period (sen)</t>
  </si>
  <si>
    <t>Condensed Consolidated Balance Sheet</t>
  </si>
  <si>
    <t>As at 30 June 2007</t>
  </si>
  <si>
    <t>As at</t>
  </si>
  <si>
    <t>(Restated)</t>
  </si>
  <si>
    <t>NON-CURRENT ASSETS</t>
  </si>
  <si>
    <t>Property, plant and equipment</t>
  </si>
  <si>
    <t>Prepaid land lease payments</t>
  </si>
  <si>
    <t>Investments in associates</t>
  </si>
  <si>
    <t>Other investments</t>
  </si>
  <si>
    <t>Intangible assets</t>
  </si>
  <si>
    <t>Deferred tax assets</t>
  </si>
  <si>
    <t>CURRENT ASSETS</t>
  </si>
  <si>
    <t>Property development costs</t>
  </si>
  <si>
    <t>Inventories</t>
  </si>
  <si>
    <t>Trade and other receivables</t>
  </si>
  <si>
    <t>Tax recoverable</t>
  </si>
  <si>
    <t>Cash and bank balances</t>
  </si>
  <si>
    <t xml:space="preserve">Non-current asset classified as </t>
  </si>
  <si>
    <t xml:space="preserve"> </t>
  </si>
  <si>
    <t>held for sale</t>
  </si>
  <si>
    <t>TOTAL ASSETS</t>
  </si>
  <si>
    <t>EQUITY AND LIABILITIES</t>
  </si>
  <si>
    <t xml:space="preserve">Equity attributable to equity </t>
  </si>
  <si>
    <t>holders of the Company</t>
  </si>
  <si>
    <t>Share capital</t>
  </si>
  <si>
    <t>Share premium</t>
  </si>
  <si>
    <t>Retained earnings</t>
  </si>
  <si>
    <t>Total equity</t>
  </si>
  <si>
    <t>Non-current liabilities</t>
  </si>
  <si>
    <t>Retirement benefits</t>
  </si>
  <si>
    <t>Deferred tax liabilities</t>
  </si>
  <si>
    <t>Other payables</t>
  </si>
  <si>
    <t>Current liabilities</t>
  </si>
  <si>
    <t>Trade and other payables</t>
  </si>
  <si>
    <t>Tax payable</t>
  </si>
  <si>
    <t>Provisions for liabilities</t>
  </si>
  <si>
    <t>Total liabilities</t>
  </si>
  <si>
    <t>TOTAL EQUITIES AND LIABILITIES</t>
  </si>
  <si>
    <t>Condensed Consolidated Cash Flow Statement</t>
  </si>
  <si>
    <t>CASH FLOW FROM OPERATING ACTIVITIES</t>
  </si>
  <si>
    <t>Adjustment for :</t>
  </si>
  <si>
    <t>Non cash items</t>
  </si>
  <si>
    <t>Non operating items (which are investing/financing)</t>
  </si>
  <si>
    <t>Operating profit before working capital changes</t>
  </si>
  <si>
    <t>Working capital changes:</t>
  </si>
  <si>
    <t>(Decrease) in current assets</t>
  </si>
  <si>
    <t>Decrease in current liabilities</t>
  </si>
  <si>
    <t>Cash generated from operations</t>
  </si>
  <si>
    <t>Other operating expenses paid</t>
  </si>
  <si>
    <t>Net cash generated from operating activities</t>
  </si>
  <si>
    <t>CASH FLOW FROM INVESTING ACTIVITIES</t>
  </si>
  <si>
    <t>Interest received</t>
  </si>
  <si>
    <t>Purchase of property, plant &amp; equipment</t>
  </si>
  <si>
    <t>Other investing activities</t>
  </si>
  <si>
    <t>Net cash (used in)/generated from investing activities</t>
  </si>
  <si>
    <t>CASH FLOW FROM FINANCING ACTIVITIES</t>
  </si>
  <si>
    <t>Interest paid</t>
  </si>
  <si>
    <t>Other financing activities</t>
  </si>
  <si>
    <t>Net cash used in financing activities</t>
  </si>
  <si>
    <t>NET INCREASE IN CASH AND CASH EQUIVALENTS</t>
  </si>
  <si>
    <t>CASH AND CASH EQUIVALENTS AT BEGINNING OF PERIOD</t>
  </si>
  <si>
    <t>CASH AND CASH EQUIVALENTS AT END OF PERIOD</t>
  </si>
  <si>
    <t>Cash and cash equivalents comprise :</t>
  </si>
  <si>
    <t xml:space="preserve">Bank balances and deposits pledged for guarantees and other banking </t>
  </si>
  <si>
    <t>facilities granted to certain subsidiaries</t>
  </si>
  <si>
    <t>Condensed Consolidated Statement of Changes in Equity</t>
  </si>
  <si>
    <t>|– Attributable to Equity Holders of the Parent–|</t>
  </si>
  <si>
    <t xml:space="preserve">Minority </t>
  </si>
  <si>
    <t xml:space="preserve">Total </t>
  </si>
  <si>
    <t>Distributable</t>
  </si>
  <si>
    <t>Interests</t>
  </si>
  <si>
    <t>Equity</t>
  </si>
  <si>
    <t xml:space="preserve">Share </t>
  </si>
  <si>
    <t xml:space="preserve">Retained </t>
  </si>
  <si>
    <t>Capital</t>
  </si>
  <si>
    <t>Premium</t>
  </si>
  <si>
    <t>Earnings</t>
  </si>
  <si>
    <t>Total</t>
  </si>
  <si>
    <t>As at 1 January 2007</t>
  </si>
  <si>
    <t>Profit for the period</t>
  </si>
  <si>
    <t xml:space="preserve">Dividend </t>
  </si>
  <si>
    <t>6 months ended 30 June 2006</t>
  </si>
  <si>
    <t>As at 1 January 2006</t>
  </si>
  <si>
    <t>Effect of adopting FRS 3</t>
  </si>
  <si>
    <t>As at 1 January 2006 (restated)</t>
  </si>
  <si>
    <t>As at 30 June 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</si>
</sst>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0_-;\-* #,##0.00_-;_-* &quot;-&quot;??_-;_-@_-"/>
    <numFmt numFmtId="167" formatCode="_(* #,##0.00_);_(* \(#,##0.00\);_(* &quot;-&quot;_);_(@_)"/>
    <numFmt numFmtId="168" formatCode="_(* #,##0.0_);_(* \(#,##0.0\);_(* &quot;-&quot;_);_(@_)"/>
  </numFmts>
  <fonts count="12">
    <font>
      <sz val="10"/>
      <name val="Arial"/>
      <family val="0"/>
    </font>
    <font>
      <b/>
      <sz val="10"/>
      <name val="Arial"/>
      <family val="2"/>
    </font>
    <font>
      <i/>
      <sz val="10"/>
      <name val="Arial"/>
      <family val="2"/>
    </font>
    <font>
      <b/>
      <sz val="10"/>
      <color indexed="9"/>
      <name val="Arial"/>
      <family val="2"/>
    </font>
    <font>
      <u val="single"/>
      <sz val="10"/>
      <name val="Arial"/>
      <family val="2"/>
    </font>
    <font>
      <sz val="8"/>
      <name val="Arial"/>
      <family val="0"/>
    </font>
    <font>
      <sz val="11"/>
      <name val="Arial"/>
      <family val="2"/>
    </font>
    <font>
      <b/>
      <sz val="11"/>
      <name val="Trebuchet MS"/>
      <family val="2"/>
    </font>
    <font>
      <sz val="11"/>
      <name val="Trebuchet MS"/>
      <family val="2"/>
    </font>
    <font>
      <sz val="10"/>
      <name val="Trebuchet MS"/>
      <family val="2"/>
    </font>
    <font>
      <b/>
      <sz val="11"/>
      <name val="Arial"/>
      <family val="2"/>
    </font>
    <font>
      <u val="single"/>
      <sz val="11"/>
      <name val="Trebuchet MS"/>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xf>
    <xf numFmtId="0" fontId="0" fillId="0" borderId="0" xfId="0" applyFont="1" applyFill="1" applyAlignment="1">
      <alignment horizontal="right"/>
    </xf>
    <xf numFmtId="0" fontId="0" fillId="0" borderId="0" xfId="0" applyFont="1" applyFill="1" applyAlignment="1">
      <alignment horizontal="center"/>
    </xf>
    <xf numFmtId="41" fontId="0" fillId="0" borderId="0" xfId="0" applyNumberFormat="1" applyFont="1" applyFill="1" applyAlignment="1">
      <alignment/>
    </xf>
    <xf numFmtId="41" fontId="0" fillId="0" borderId="1" xfId="0" applyNumberFormat="1" applyFont="1" applyFill="1" applyBorder="1" applyAlignment="1">
      <alignment/>
    </xf>
    <xf numFmtId="0" fontId="1" fillId="0" borderId="0" xfId="0" applyFont="1" applyFill="1" applyAlignment="1">
      <alignment horizontal="right"/>
    </xf>
    <xf numFmtId="41" fontId="0" fillId="0" borderId="2" xfId="0" applyNumberFormat="1" applyFont="1" applyFill="1" applyBorder="1" applyAlignment="1">
      <alignment/>
    </xf>
    <xf numFmtId="41" fontId="0" fillId="0" borderId="3" xfId="0" applyNumberFormat="1" applyFont="1" applyFill="1" applyBorder="1" applyAlignment="1">
      <alignment/>
    </xf>
    <xf numFmtId="41" fontId="0" fillId="0" borderId="0" xfId="0" applyNumberFormat="1" applyFont="1" applyFill="1" applyBorder="1" applyAlignment="1">
      <alignment/>
    </xf>
    <xf numFmtId="41" fontId="0" fillId="0" borderId="1"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left"/>
    </xf>
    <xf numFmtId="0" fontId="1" fillId="0" borderId="0" xfId="0" applyFont="1" applyBorder="1" applyAlignment="1">
      <alignment horizontal="right"/>
    </xf>
    <xf numFmtId="0" fontId="0" fillId="0" borderId="0" xfId="0" applyFont="1" applyBorder="1" applyAlignment="1">
      <alignment horizontal="right"/>
    </xf>
    <xf numFmtId="0" fontId="1" fillId="0" borderId="0" xfId="0" applyFont="1" applyAlignment="1">
      <alignment horizontal="right"/>
    </xf>
    <xf numFmtId="0" fontId="1" fillId="0" borderId="0" xfId="0" applyFont="1" applyAlignment="1">
      <alignment/>
    </xf>
    <xf numFmtId="0" fontId="0" fillId="0" borderId="0" xfId="0" applyFont="1" applyAlignment="1">
      <alignment horizontal="right"/>
    </xf>
    <xf numFmtId="164" fontId="0" fillId="0" borderId="0" xfId="0" applyNumberFormat="1" applyFont="1" applyAlignment="1">
      <alignment/>
    </xf>
    <xf numFmtId="41" fontId="0" fillId="0" borderId="0" xfId="0" applyNumberFormat="1" applyFont="1" applyAlignment="1">
      <alignment/>
    </xf>
    <xf numFmtId="41" fontId="0" fillId="0" borderId="2" xfId="0" applyNumberFormat="1" applyFont="1" applyBorder="1" applyAlignment="1">
      <alignment/>
    </xf>
    <xf numFmtId="41" fontId="0" fillId="0" borderId="4" xfId="0" applyNumberFormat="1" applyFont="1" applyBorder="1" applyAlignment="1">
      <alignment/>
    </xf>
    <xf numFmtId="0" fontId="0" fillId="0" borderId="0" xfId="0" applyFont="1" applyFill="1" applyBorder="1" applyAlignment="1">
      <alignment/>
    </xf>
    <xf numFmtId="41" fontId="0" fillId="0" borderId="0" xfId="0" applyNumberFormat="1" applyFont="1" applyBorder="1" applyAlignment="1">
      <alignment/>
    </xf>
    <xf numFmtId="0" fontId="0" fillId="0" borderId="0" xfId="0" applyFont="1" applyBorder="1" applyAlignment="1">
      <alignment horizontal="center"/>
    </xf>
    <xf numFmtId="41" fontId="0" fillId="0" borderId="1" xfId="0" applyNumberFormat="1" applyFont="1" applyBorder="1" applyAlignment="1">
      <alignment/>
    </xf>
    <xf numFmtId="0" fontId="4" fillId="0" borderId="0" xfId="0" applyFont="1" applyAlignment="1">
      <alignment/>
    </xf>
    <xf numFmtId="41" fontId="0" fillId="0" borderId="3" xfId="0" applyNumberFormat="1" applyFont="1" applyBorder="1" applyAlignment="1">
      <alignment/>
    </xf>
    <xf numFmtId="2" fontId="0" fillId="0" borderId="2" xfId="0" applyNumberFormat="1"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0" fontId="7" fillId="0" borderId="0" xfId="0" applyFont="1" applyAlignment="1">
      <alignment horizontal="center"/>
    </xf>
    <xf numFmtId="16" fontId="7" fillId="0" borderId="0" xfId="0" applyNumberFormat="1" applyFont="1" applyAlignment="1">
      <alignment horizontal="center"/>
    </xf>
    <xf numFmtId="14" fontId="7" fillId="0" borderId="0" xfId="0" applyNumberFormat="1" applyFont="1" applyAlignment="1">
      <alignment horizontal="center"/>
    </xf>
    <xf numFmtId="14" fontId="7" fillId="0" borderId="0" xfId="0" applyNumberFormat="1" applyFont="1" applyAlignment="1" quotePrefix="1">
      <alignment horizontal="center"/>
    </xf>
    <xf numFmtId="41" fontId="8" fillId="0" borderId="0" xfId="0" applyNumberFormat="1" applyFont="1" applyAlignment="1">
      <alignment horizontal="center"/>
    </xf>
    <xf numFmtId="41" fontId="8" fillId="0" borderId="0" xfId="0" applyNumberFormat="1" applyFont="1" applyBorder="1" applyAlignment="1">
      <alignment horizontal="center"/>
    </xf>
    <xf numFmtId="3" fontId="8" fillId="0" borderId="0" xfId="0" applyNumberFormat="1" applyFont="1" applyAlignment="1">
      <alignment/>
    </xf>
    <xf numFmtId="41" fontId="8" fillId="0" borderId="2" xfId="0" applyNumberFormat="1" applyFont="1" applyBorder="1" applyAlignment="1">
      <alignment horizontal="center"/>
    </xf>
    <xf numFmtId="3" fontId="7" fillId="0" borderId="0" xfId="0" applyNumberFormat="1" applyFont="1" applyAlignment="1">
      <alignment/>
    </xf>
    <xf numFmtId="41" fontId="8" fillId="0" borderId="0" xfId="0" applyNumberFormat="1" applyFont="1" applyFill="1" applyAlignment="1">
      <alignment horizontal="center"/>
    </xf>
    <xf numFmtId="41" fontId="8" fillId="0" borderId="0" xfId="0" applyNumberFormat="1" applyFont="1" applyFill="1" applyBorder="1" applyAlignment="1">
      <alignment horizontal="center"/>
    </xf>
    <xf numFmtId="41" fontId="8" fillId="0" borderId="2" xfId="0" applyNumberFormat="1" applyFont="1" applyFill="1" applyBorder="1" applyAlignment="1">
      <alignment horizontal="center"/>
    </xf>
    <xf numFmtId="41" fontId="8" fillId="0" borderId="1" xfId="0" applyNumberFormat="1" applyFont="1" applyBorder="1" applyAlignment="1">
      <alignment horizontal="center"/>
    </xf>
    <xf numFmtId="41" fontId="8" fillId="0" borderId="3"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0" xfId="0" applyNumberFormat="1" applyFont="1" applyAlignment="1">
      <alignment horizontal="center"/>
    </xf>
    <xf numFmtId="167" fontId="8" fillId="0" borderId="1" xfId="0" applyNumberFormat="1" applyFont="1" applyBorder="1" applyAlignment="1">
      <alignment horizontal="center"/>
    </xf>
    <xf numFmtId="168" fontId="8" fillId="0" borderId="0" xfId="0" applyNumberFormat="1" applyFont="1" applyBorder="1" applyAlignment="1">
      <alignment horizontal="center"/>
    </xf>
    <xf numFmtId="0" fontId="10" fillId="0" borderId="0" xfId="0" applyFont="1" applyAlignment="1">
      <alignment/>
    </xf>
    <xf numFmtId="0" fontId="6" fillId="0" borderId="0" xfId="0" applyFont="1" applyAlignment="1">
      <alignment/>
    </xf>
    <xf numFmtId="0" fontId="6" fillId="0" borderId="0" xfId="0" applyFont="1" applyAlignment="1">
      <alignment horizontal="center"/>
    </xf>
    <xf numFmtId="0" fontId="10" fillId="0" borderId="0" xfId="0" applyFont="1" applyAlignment="1">
      <alignment horizontal="right"/>
    </xf>
    <xf numFmtId="0" fontId="10" fillId="0" borderId="0" xfId="0" applyFont="1" applyAlignment="1">
      <alignment horizontal="center"/>
    </xf>
    <xf numFmtId="41" fontId="6" fillId="0" borderId="0" xfId="0" applyNumberFormat="1" applyFont="1" applyFill="1" applyAlignment="1">
      <alignment/>
    </xf>
    <xf numFmtId="41" fontId="6" fillId="0" borderId="0" xfId="0" applyNumberFormat="1" applyFont="1" applyAlignment="1">
      <alignment/>
    </xf>
    <xf numFmtId="41" fontId="6" fillId="0" borderId="4" xfId="0" applyNumberFormat="1" applyFont="1" applyBorder="1" applyAlignment="1">
      <alignment/>
    </xf>
    <xf numFmtId="41" fontId="6" fillId="0" borderId="0" xfId="0" applyNumberFormat="1" applyFont="1" applyBorder="1" applyAlignment="1">
      <alignment/>
    </xf>
    <xf numFmtId="41" fontId="6" fillId="0" borderId="2" xfId="0" applyNumberFormat="1" applyFont="1" applyBorder="1" applyAlignment="1">
      <alignment/>
    </xf>
    <xf numFmtId="41" fontId="6" fillId="0" borderId="1" xfId="0" applyNumberFormat="1" applyFont="1" applyBorder="1" applyAlignment="1">
      <alignment/>
    </xf>
    <xf numFmtId="41" fontId="0" fillId="0" borderId="0" xfId="0" applyNumberFormat="1" applyAlignment="1">
      <alignment/>
    </xf>
    <xf numFmtId="41" fontId="0" fillId="0" borderId="4" xfId="0" applyNumberFormat="1" applyBorder="1" applyAlignment="1">
      <alignment/>
    </xf>
    <xf numFmtId="41" fontId="0" fillId="0" borderId="0" xfId="0" applyNumberFormat="1" applyBorder="1" applyAlignment="1">
      <alignment/>
    </xf>
    <xf numFmtId="41" fontId="0" fillId="0" borderId="3" xfId="0" applyNumberFormat="1" applyBorder="1" applyAlignment="1">
      <alignment/>
    </xf>
    <xf numFmtId="41" fontId="0" fillId="0" borderId="2" xfId="0" applyNumberFormat="1" applyFill="1" applyBorder="1" applyAlignment="1">
      <alignment/>
    </xf>
    <xf numFmtId="41" fontId="0" fillId="0" borderId="2" xfId="0" applyNumberFormat="1" applyBorder="1" applyAlignment="1">
      <alignment/>
    </xf>
    <xf numFmtId="0" fontId="7" fillId="0" borderId="0" xfId="0" applyFont="1" applyAlignment="1">
      <alignment horizontal="right"/>
    </xf>
    <xf numFmtId="41" fontId="8" fillId="0" borderId="0" xfId="0" applyNumberFormat="1" applyFont="1" applyAlignment="1">
      <alignment/>
    </xf>
    <xf numFmtId="41" fontId="8" fillId="0" borderId="0" xfId="0" applyNumberFormat="1" applyFont="1" applyBorder="1" applyAlignment="1">
      <alignment/>
    </xf>
    <xf numFmtId="41" fontId="8" fillId="0" borderId="2" xfId="0" applyNumberFormat="1" applyFont="1" applyBorder="1" applyAlignment="1">
      <alignment/>
    </xf>
    <xf numFmtId="41" fontId="8" fillId="0" borderId="1" xfId="0" applyNumberFormat="1" applyFont="1" applyBorder="1" applyAlignment="1">
      <alignment/>
    </xf>
    <xf numFmtId="0" fontId="11" fillId="0" borderId="0" xfId="0" applyFont="1" applyAlignment="1">
      <alignment/>
    </xf>
    <xf numFmtId="0" fontId="7"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14" fontId="10" fillId="0" borderId="0" xfId="0" applyNumberFormat="1" applyFont="1" applyAlignment="1">
      <alignment horizontal="right"/>
    </xf>
    <xf numFmtId="14" fontId="1" fillId="0" borderId="0" xfId="0" applyNumberFormat="1" applyFont="1" applyAlignment="1">
      <alignment/>
    </xf>
    <xf numFmtId="14" fontId="1" fillId="0" borderId="0" xfId="0" applyNumberFormat="1" applyFont="1" applyFill="1" applyAlignment="1">
      <alignment horizontal="right"/>
    </xf>
    <xf numFmtId="14" fontId="1" fillId="0" borderId="0" xfId="0" applyNumberFormat="1"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50</xdr:row>
      <xdr:rowOff>0</xdr:rowOff>
    </xdr:from>
    <xdr:ext cx="7286625" cy="514350"/>
    <xdr:sp>
      <xdr:nvSpPr>
        <xdr:cNvPr id="1" name="TextBox 1"/>
        <xdr:cNvSpPr txBox="1">
          <a:spLocks noChangeArrowheads="1"/>
        </xdr:cNvSpPr>
      </xdr:nvSpPr>
      <xdr:spPr>
        <a:xfrm>
          <a:off x="28575" y="10363200"/>
          <a:ext cx="72866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61</xdr:row>
      <xdr:rowOff>123825</xdr:rowOff>
    </xdr:from>
    <xdr:ext cx="5676900" cy="571500"/>
    <xdr:sp>
      <xdr:nvSpPr>
        <xdr:cNvPr id="1" name="TextBox 1"/>
        <xdr:cNvSpPr txBox="1">
          <a:spLocks noChangeArrowheads="1"/>
        </xdr:cNvSpPr>
      </xdr:nvSpPr>
      <xdr:spPr>
        <a:xfrm>
          <a:off x="76200" y="10382250"/>
          <a:ext cx="567690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54</xdr:row>
      <xdr:rowOff>114300</xdr:rowOff>
    </xdr:from>
    <xdr:ext cx="5895975" cy="523875"/>
    <xdr:sp>
      <xdr:nvSpPr>
        <xdr:cNvPr id="1" name="TextBox 1"/>
        <xdr:cNvSpPr txBox="1">
          <a:spLocks noChangeArrowheads="1"/>
        </xdr:cNvSpPr>
      </xdr:nvSpPr>
      <xdr:spPr>
        <a:xfrm>
          <a:off x="47625" y="8896350"/>
          <a:ext cx="58959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47</xdr:row>
      <xdr:rowOff>19050</xdr:rowOff>
    </xdr:from>
    <xdr:ext cx="7134225" cy="571500"/>
    <xdr:sp>
      <xdr:nvSpPr>
        <xdr:cNvPr id="1" name="TextBox 1"/>
        <xdr:cNvSpPr txBox="1">
          <a:spLocks noChangeArrowheads="1"/>
        </xdr:cNvSpPr>
      </xdr:nvSpPr>
      <xdr:spPr>
        <a:xfrm>
          <a:off x="9525" y="9220200"/>
          <a:ext cx="7134225"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734050" cy="1209675"/>
    <xdr:sp>
      <xdr:nvSpPr>
        <xdr:cNvPr id="1" name="TextBox 1"/>
        <xdr:cNvSpPr txBox="1">
          <a:spLocks noChangeArrowheads="1"/>
        </xdr:cNvSpPr>
      </xdr:nvSpPr>
      <xdr:spPr>
        <a:xfrm>
          <a:off x="247650" y="1295400"/>
          <a:ext cx="5734050" cy="1209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2006 ("AFS"). The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oneCellAnchor>
  <xdr:oneCellAnchor>
    <xdr:from>
      <xdr:col>1</xdr:col>
      <xdr:colOff>0</xdr:colOff>
      <xdr:row>17</xdr:row>
      <xdr:rowOff>9525</xdr:rowOff>
    </xdr:from>
    <xdr:ext cx="5715000" cy="523875"/>
    <xdr:sp>
      <xdr:nvSpPr>
        <xdr:cNvPr id="2" name="TextBox 2"/>
        <xdr:cNvSpPr txBox="1">
          <a:spLocks noChangeArrowheads="1"/>
        </xdr:cNvSpPr>
      </xdr:nvSpPr>
      <xdr:spPr>
        <a:xfrm>
          <a:off x="247650" y="2762250"/>
          <a:ext cx="571500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of the AFS except for the adoption of the following </a:t>
          </a:r>
          <a:r>
            <a:rPr lang="en-US" cap="none" sz="1000" b="0" i="0" u="none" baseline="0">
              <a:latin typeface="Arial"/>
              <a:ea typeface="Arial"/>
              <a:cs typeface="Arial"/>
            </a:rPr>
            <a:t>Financial Reporting Standards ("FRSs") by the Group effective for the financial period beginning 1 January 2007 :</a:t>
          </a:r>
        </a:p>
      </xdr:txBody>
    </xdr:sp>
    <xdr:clientData/>
  </xdr:oneCellAnchor>
  <xdr:oneCellAnchor>
    <xdr:from>
      <xdr:col>0</xdr:col>
      <xdr:colOff>238125</xdr:colOff>
      <xdr:row>24</xdr:row>
      <xdr:rowOff>0</xdr:rowOff>
    </xdr:from>
    <xdr:ext cx="5715000" cy="5105400"/>
    <xdr:sp>
      <xdr:nvSpPr>
        <xdr:cNvPr id="3" name="TextBox 3"/>
        <xdr:cNvSpPr txBox="1">
          <a:spLocks noChangeArrowheads="1"/>
        </xdr:cNvSpPr>
      </xdr:nvSpPr>
      <xdr:spPr>
        <a:xfrm>
          <a:off x="238125" y="3886200"/>
          <a:ext cx="5715000" cy="5105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early adopted the deferred FRS 139 - Financial Instruments Recognition and Measurement and the following revised FRSs which are effective  for the financial period beginning 1 July 2007:
FRS 107 - Cash Flow Statement</a:t>
          </a:r>
          <a:r>
            <a:rPr lang="en-US" cap="none" sz="1000" b="0" i="1" u="none" baseline="0">
              <a:latin typeface="Arial"/>
              <a:ea typeface="Arial"/>
              <a:cs typeface="Arial"/>
            </a:rPr>
            <a:t>s</a:t>
          </a:r>
          <a:r>
            <a:rPr lang="en-US" cap="none" sz="1000" b="0" i="0" u="none" baseline="0">
              <a:latin typeface="Arial"/>
              <a:ea typeface="Arial"/>
              <a:cs typeface="Arial"/>
            </a:rPr>
            <a:t>
FRS 111 - Construction Contracts
FRS 112 - Income Taxes
FRS 118 - Revenue
FRS 120 - Accounting for Government Grants and Disclosure of Government Assistance
FRS 134 - Interim Financial Reporting
FRS 137 - Provisions, Contingent Liabilities and Contingent Assets
The adoption of the above FRSs together with those amendments to FRSs and IC Interpretations as provided in the AFS, that were in issue but are not yet effective, do not have any significant impact on the financial statements of the Group. The Group is exempted from disclosing the possible impact, if any, to the financial statement upon the application of FRS 139.</a:t>
          </a:r>
          <a:r>
            <a:rPr lang="en-US" cap="none" sz="1000" b="1" i="0" u="none" baseline="0">
              <a:latin typeface="Arial"/>
              <a:ea typeface="Arial"/>
              <a:cs typeface="Arial"/>
            </a:rPr>
            <a:t>
Also, </a:t>
          </a:r>
          <a:r>
            <a:rPr lang="en-US" cap="none" sz="1000" b="0" i="0" u="none" baseline="0">
              <a:latin typeface="Arial"/>
              <a:ea typeface="Arial"/>
              <a:cs typeface="Arial"/>
            </a:rPr>
            <a:t>the adoption of FRS117 and FRS124 does not result in significant changes in accounting policies and has no effect on the financial statements of the Group except for:
FRS 117 - Leases : 
Prior to 1 January 2007, leasehold lands held for own use were included under property, plant and equipment and land held for property development which were stated at cost less accumulated depreciation. The adoption of the said FRS has resulted in a change in the accounting policy relating to the classification of leasehold lands. Upfront payments made for leasehold lands are now classified as prepaid land lease payments and amortised on a straight line basis over the lease term.
</a:t>
          </a:r>
        </a:p>
      </xdr:txBody>
    </xdr:sp>
    <xdr:clientData/>
  </xdr:oneCellAnchor>
  <xdr:oneCellAnchor>
    <xdr:from>
      <xdr:col>0</xdr:col>
      <xdr:colOff>19050</xdr:colOff>
      <xdr:row>4</xdr:row>
      <xdr:rowOff>76200</xdr:rowOff>
    </xdr:from>
    <xdr:ext cx="5962650" cy="219075"/>
    <xdr:sp>
      <xdr:nvSpPr>
        <xdr:cNvPr id="4" name="TextBox 4"/>
        <xdr:cNvSpPr txBox="1">
          <a:spLocks noChangeArrowheads="1"/>
        </xdr:cNvSpPr>
      </xdr:nvSpPr>
      <xdr:spPr>
        <a:xfrm>
          <a:off x="19050" y="723900"/>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9525</xdr:colOff>
      <xdr:row>119</xdr:row>
      <xdr:rowOff>9525</xdr:rowOff>
    </xdr:from>
    <xdr:ext cx="5791200" cy="295275"/>
    <xdr:sp>
      <xdr:nvSpPr>
        <xdr:cNvPr id="5" name="TextBox 5"/>
        <xdr:cNvSpPr txBox="1">
          <a:spLocks noChangeArrowheads="1"/>
        </xdr:cNvSpPr>
      </xdr:nvSpPr>
      <xdr:spPr>
        <a:xfrm>
          <a:off x="257175" y="19307175"/>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period results.</a:t>
          </a:r>
        </a:p>
      </xdr:txBody>
    </xdr:sp>
    <xdr:clientData/>
  </xdr:oneCellAnchor>
  <xdr:oneCellAnchor>
    <xdr:from>
      <xdr:col>1</xdr:col>
      <xdr:colOff>0</xdr:colOff>
      <xdr:row>122</xdr:row>
      <xdr:rowOff>9525</xdr:rowOff>
    </xdr:from>
    <xdr:ext cx="5724525" cy="628650"/>
    <xdr:sp>
      <xdr:nvSpPr>
        <xdr:cNvPr id="6" name="TextBox 6"/>
        <xdr:cNvSpPr txBox="1">
          <a:spLocks noChangeArrowheads="1"/>
        </xdr:cNvSpPr>
      </xdr:nvSpPr>
      <xdr:spPr>
        <a:xfrm>
          <a:off x="247650" y="19792950"/>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129</xdr:row>
      <xdr:rowOff>9525</xdr:rowOff>
    </xdr:from>
    <xdr:ext cx="5705475" cy="581025"/>
    <xdr:sp>
      <xdr:nvSpPr>
        <xdr:cNvPr id="7" name="TextBox 7"/>
        <xdr:cNvSpPr txBox="1">
          <a:spLocks noChangeArrowheads="1"/>
        </xdr:cNvSpPr>
      </xdr:nvSpPr>
      <xdr:spPr>
        <a:xfrm>
          <a:off x="247650" y="20926425"/>
          <a:ext cx="5705475" cy="581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the Annual General Meeting held on 30 May 2007, the shareholders approved a final net of tax dividend in respect of the financial year ended 31 December 2006 of 2.5% per share, amounting to a dividend payable of approximately RM1.825 million which was paid on 18 July 2007. </a:t>
          </a:r>
        </a:p>
      </xdr:txBody>
    </xdr:sp>
    <xdr:clientData/>
  </xdr:oneCellAnchor>
  <xdr:oneCellAnchor>
    <xdr:from>
      <xdr:col>1</xdr:col>
      <xdr:colOff>0</xdr:colOff>
      <xdr:row>135</xdr:row>
      <xdr:rowOff>9525</xdr:rowOff>
    </xdr:from>
    <xdr:ext cx="5724525" cy="571500"/>
    <xdr:sp>
      <xdr:nvSpPr>
        <xdr:cNvPr id="8" name="TextBox 8"/>
        <xdr:cNvSpPr txBox="1">
          <a:spLocks noChangeArrowheads="1"/>
        </xdr:cNvSpPr>
      </xdr:nvSpPr>
      <xdr:spPr>
        <a:xfrm>
          <a:off x="247650" y="21897975"/>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140</xdr:row>
      <xdr:rowOff>0</xdr:rowOff>
    </xdr:from>
    <xdr:ext cx="5734050" cy="476250"/>
    <xdr:sp>
      <xdr:nvSpPr>
        <xdr:cNvPr id="9" name="TextBox 9"/>
        <xdr:cNvSpPr txBox="1">
          <a:spLocks noChangeArrowheads="1"/>
        </xdr:cNvSpPr>
      </xdr:nvSpPr>
      <xdr:spPr>
        <a:xfrm>
          <a:off x="247650" y="22698075"/>
          <a:ext cx="573405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and repayment of debt securities, share buy-backs and share cancellations in the current financial period.</a:t>
          </a:r>
        </a:p>
      </xdr:txBody>
    </xdr:sp>
    <xdr:clientData/>
  </xdr:oneCellAnchor>
  <xdr:oneCellAnchor>
    <xdr:from>
      <xdr:col>1</xdr:col>
      <xdr:colOff>0</xdr:colOff>
      <xdr:row>115</xdr:row>
      <xdr:rowOff>9525</xdr:rowOff>
    </xdr:from>
    <xdr:ext cx="5715000" cy="381000"/>
    <xdr:sp>
      <xdr:nvSpPr>
        <xdr:cNvPr id="10" name="TextBox 10"/>
        <xdr:cNvSpPr txBox="1">
          <a:spLocks noChangeArrowheads="1"/>
        </xdr:cNvSpPr>
      </xdr:nvSpPr>
      <xdr:spPr>
        <a:xfrm>
          <a:off x="247650" y="18659475"/>
          <a:ext cx="57150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period ended 30 June 2007.</a:t>
          </a:r>
        </a:p>
      </xdr:txBody>
    </xdr:sp>
    <xdr:clientData/>
  </xdr:oneCellAnchor>
  <xdr:oneCellAnchor>
    <xdr:from>
      <xdr:col>0</xdr:col>
      <xdr:colOff>238125</xdr:colOff>
      <xdr:row>66</xdr:row>
      <xdr:rowOff>9525</xdr:rowOff>
    </xdr:from>
    <xdr:ext cx="5715000" cy="438150"/>
    <xdr:sp>
      <xdr:nvSpPr>
        <xdr:cNvPr id="11" name="TextBox 11"/>
        <xdr:cNvSpPr txBox="1">
          <a:spLocks noChangeArrowheads="1"/>
        </xdr:cNvSpPr>
      </xdr:nvSpPr>
      <xdr:spPr>
        <a:xfrm>
          <a:off x="238125" y="10696575"/>
          <a:ext cx="5715000" cy="438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following comparative amounts as at 31 December 2006 have been reclassified to conform with current year's presentation:</a:t>
          </a:r>
        </a:p>
      </xdr:txBody>
    </xdr:sp>
    <xdr:clientData/>
  </xdr:oneCellAnchor>
  <xdr:oneCellAnchor>
    <xdr:from>
      <xdr:col>1</xdr:col>
      <xdr:colOff>9525</xdr:colOff>
      <xdr:row>147</xdr:row>
      <xdr:rowOff>19050</xdr:rowOff>
    </xdr:from>
    <xdr:ext cx="5686425" cy="400050"/>
    <xdr:sp>
      <xdr:nvSpPr>
        <xdr:cNvPr id="12" name="TextBox 12"/>
        <xdr:cNvSpPr txBox="1">
          <a:spLocks noChangeArrowheads="1"/>
        </xdr:cNvSpPr>
      </xdr:nvSpPr>
      <xdr:spPr>
        <a:xfrm>
          <a:off x="257175" y="23850600"/>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not provided for as at 30 June 2007 is as follows:</a:t>
          </a:r>
        </a:p>
      </xdr:txBody>
    </xdr:sp>
    <xdr:clientData/>
  </xdr:oneCellAnchor>
  <xdr:oneCellAnchor>
    <xdr:from>
      <xdr:col>1</xdr:col>
      <xdr:colOff>0</xdr:colOff>
      <xdr:row>165</xdr:row>
      <xdr:rowOff>9525</xdr:rowOff>
    </xdr:from>
    <xdr:ext cx="5695950" cy="409575"/>
    <xdr:sp>
      <xdr:nvSpPr>
        <xdr:cNvPr id="13" name="TextBox 13"/>
        <xdr:cNvSpPr txBox="1">
          <a:spLocks noChangeArrowheads="1"/>
        </xdr:cNvSpPr>
      </xdr:nvSpPr>
      <xdr:spPr>
        <a:xfrm>
          <a:off x="247650" y="26774775"/>
          <a:ext cx="569595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financial period that have not been reflected in this interim financial report, made up to the latest practicable date.
</a:t>
          </a:r>
        </a:p>
      </xdr:txBody>
    </xdr:sp>
    <xdr:clientData/>
  </xdr:oneCellAnchor>
  <xdr:oneCellAnchor>
    <xdr:from>
      <xdr:col>1</xdr:col>
      <xdr:colOff>9525</xdr:colOff>
      <xdr:row>144</xdr:row>
      <xdr:rowOff>9525</xdr:rowOff>
    </xdr:from>
    <xdr:ext cx="5695950" cy="295275"/>
    <xdr:sp>
      <xdr:nvSpPr>
        <xdr:cNvPr id="14" name="TextBox 14"/>
        <xdr:cNvSpPr txBox="1">
          <a:spLocks noChangeArrowheads="1"/>
        </xdr:cNvSpPr>
      </xdr:nvSpPr>
      <xdr:spPr>
        <a:xfrm>
          <a:off x="257175" y="23355300"/>
          <a:ext cx="5695950" cy="29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changes in the composition of the Group during the current financial period.</a:t>
          </a:r>
        </a:p>
      </xdr:txBody>
    </xdr:sp>
    <xdr:clientData/>
  </xdr:oneCellAnchor>
  <xdr:oneCellAnchor>
    <xdr:from>
      <xdr:col>1</xdr:col>
      <xdr:colOff>28575</xdr:colOff>
      <xdr:row>160</xdr:row>
      <xdr:rowOff>142875</xdr:rowOff>
    </xdr:from>
    <xdr:ext cx="3228975" cy="400050"/>
    <xdr:sp>
      <xdr:nvSpPr>
        <xdr:cNvPr id="15" name="TextBox 15"/>
        <xdr:cNvSpPr txBox="1">
          <a:spLocks noChangeArrowheads="1"/>
        </xdr:cNvSpPr>
      </xdr:nvSpPr>
      <xdr:spPr>
        <a:xfrm>
          <a:off x="276225" y="26088975"/>
          <a:ext cx="3228975"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Guarantees given to banks for
   facilities granted to a subsidiary</a:t>
          </a:r>
        </a:p>
      </xdr:txBody>
    </xdr:sp>
    <xdr:clientData/>
  </xdr:oneCellAnchor>
  <xdr:oneCellAnchor>
    <xdr:from>
      <xdr:col>1</xdr:col>
      <xdr:colOff>0</xdr:colOff>
      <xdr:row>109</xdr:row>
      <xdr:rowOff>0</xdr:rowOff>
    </xdr:from>
    <xdr:ext cx="5724525" cy="733425"/>
    <xdr:sp>
      <xdr:nvSpPr>
        <xdr:cNvPr id="16" name="TextBox 16"/>
        <xdr:cNvSpPr txBox="1">
          <a:spLocks noChangeArrowheads="1"/>
        </xdr:cNvSpPr>
      </xdr:nvSpPr>
      <xdr:spPr>
        <a:xfrm>
          <a:off x="247650" y="17678400"/>
          <a:ext cx="57245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3</xdr:col>
      <xdr:colOff>28575</xdr:colOff>
      <xdr:row>21</xdr:row>
      <xdr:rowOff>9525</xdr:rowOff>
    </xdr:from>
    <xdr:ext cx="4981575" cy="361950"/>
    <xdr:sp>
      <xdr:nvSpPr>
        <xdr:cNvPr id="17" name="TextBox 17"/>
        <xdr:cNvSpPr txBox="1">
          <a:spLocks noChangeArrowheads="1"/>
        </xdr:cNvSpPr>
      </xdr:nvSpPr>
      <xdr:spPr>
        <a:xfrm>
          <a:off x="981075" y="3409950"/>
          <a:ext cx="4981575" cy="3619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Leases
Related Party Disclosures</a:t>
          </a:r>
        </a:p>
      </xdr:txBody>
    </xdr:sp>
    <xdr:clientData/>
  </xdr:oneCellAnchor>
  <xdr:oneCellAnchor>
    <xdr:from>
      <xdr:col>0</xdr:col>
      <xdr:colOff>238125</xdr:colOff>
      <xdr:row>78</xdr:row>
      <xdr:rowOff>152400</xdr:rowOff>
    </xdr:from>
    <xdr:ext cx="5705475" cy="238125"/>
    <xdr:sp>
      <xdr:nvSpPr>
        <xdr:cNvPr id="18" name="TextBox 18"/>
        <xdr:cNvSpPr txBox="1">
          <a:spLocks noChangeArrowheads="1"/>
        </xdr:cNvSpPr>
      </xdr:nvSpPr>
      <xdr:spPr>
        <a:xfrm>
          <a:off x="238125" y="12792075"/>
          <a:ext cx="570547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was not qualified.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6000750" cy="1009650"/>
    <xdr:sp>
      <xdr:nvSpPr>
        <xdr:cNvPr id="1" name="TextBox 1"/>
        <xdr:cNvSpPr txBox="1">
          <a:spLocks noChangeArrowheads="1"/>
        </xdr:cNvSpPr>
      </xdr:nvSpPr>
      <xdr:spPr>
        <a:xfrm>
          <a:off x="285750" y="1304925"/>
          <a:ext cx="600075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increased by 4.0% from RM57.0 million in the preceding year corresponding period to RM59.3 million in the current financial period. Profit before taxation ("PBT") for the current financial period has increased by 11.3% to RM22.6 million from PBT of RM20.3 million in the preceding year corresponding period principally due to a surged in revenue from the infrastructure segment and improved contributions from township development and management services segments.  </a:t>
          </a:r>
        </a:p>
      </xdr:txBody>
    </xdr:sp>
    <xdr:clientData/>
  </xdr:oneCellAnchor>
  <xdr:oneCellAnchor>
    <xdr:from>
      <xdr:col>1</xdr:col>
      <xdr:colOff>0</xdr:colOff>
      <xdr:row>16</xdr:row>
      <xdr:rowOff>19050</xdr:rowOff>
    </xdr:from>
    <xdr:ext cx="6000750" cy="542925"/>
    <xdr:sp>
      <xdr:nvSpPr>
        <xdr:cNvPr id="2" name="TextBox 2"/>
        <xdr:cNvSpPr txBox="1">
          <a:spLocks noChangeArrowheads="1"/>
        </xdr:cNvSpPr>
      </xdr:nvSpPr>
      <xdr:spPr>
        <a:xfrm>
          <a:off x="295275" y="2609850"/>
          <a:ext cx="60007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profit before taxation of RM9.7 million for the current financial quarter ended 30 June 2007 as compared to a profit before taxation of RM12.9 million for the immediate preceding quarter ended 31 March 2007. </a:t>
          </a:r>
        </a:p>
      </xdr:txBody>
    </xdr:sp>
    <xdr:clientData/>
  </xdr:oneCellAnchor>
  <xdr:oneCellAnchor>
    <xdr:from>
      <xdr:col>0</xdr:col>
      <xdr:colOff>285750</xdr:colOff>
      <xdr:row>21</xdr:row>
      <xdr:rowOff>9525</xdr:rowOff>
    </xdr:from>
    <xdr:ext cx="6000750" cy="257175"/>
    <xdr:sp>
      <xdr:nvSpPr>
        <xdr:cNvPr id="3" name="TextBox 3"/>
        <xdr:cNvSpPr txBox="1">
          <a:spLocks noChangeArrowheads="1"/>
        </xdr:cNvSpPr>
      </xdr:nvSpPr>
      <xdr:spPr>
        <a:xfrm>
          <a:off x="285750" y="3409950"/>
          <a:ext cx="6000750" cy="2571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may be able to achieve satisfactory results for the financial year ending 31 December 2007.</a:t>
          </a:r>
        </a:p>
      </xdr:txBody>
    </xdr:sp>
    <xdr:clientData/>
  </xdr:oneCellAnchor>
  <xdr:oneCellAnchor>
    <xdr:from>
      <xdr:col>1</xdr:col>
      <xdr:colOff>0</xdr:colOff>
      <xdr:row>25</xdr:row>
      <xdr:rowOff>9525</xdr:rowOff>
    </xdr:from>
    <xdr:ext cx="6000750" cy="400050"/>
    <xdr:sp>
      <xdr:nvSpPr>
        <xdr:cNvPr id="4" name="TextBox 4"/>
        <xdr:cNvSpPr txBox="1">
          <a:spLocks noChangeArrowheads="1"/>
        </xdr:cNvSpPr>
      </xdr:nvSpPr>
      <xdr:spPr>
        <a:xfrm>
          <a:off x="295275" y="4057650"/>
          <a:ext cx="60007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period ended 30 June 2007.</a:t>
          </a:r>
        </a:p>
      </xdr:txBody>
    </xdr:sp>
    <xdr:clientData/>
  </xdr:oneCellAnchor>
  <xdr:oneCellAnchor>
    <xdr:from>
      <xdr:col>1</xdr:col>
      <xdr:colOff>9525</xdr:colOff>
      <xdr:row>37</xdr:row>
      <xdr:rowOff>57150</xdr:rowOff>
    </xdr:from>
    <xdr:ext cx="5991225" cy="876300"/>
    <xdr:sp>
      <xdr:nvSpPr>
        <xdr:cNvPr id="5" name="TextBox 5"/>
        <xdr:cNvSpPr txBox="1">
          <a:spLocks noChangeArrowheads="1"/>
        </xdr:cNvSpPr>
      </xdr:nvSpPr>
      <xdr:spPr>
        <a:xfrm>
          <a:off x="304800" y="6048375"/>
          <a:ext cx="5991225" cy="876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period was slightly higher than the statutory tax rate of 27% principally due to losses incurred by certain segments, certain expenses being disallowed for tax purposes and certain income not being taxable. The income tax applicable to some of the subsidiaries is calculated at statutory tax rate of 20% on the first RM500,000 for assessable profit for the period where applicable, and 27% on all assessable profit in excess of RM500,000.</a:t>
          </a:r>
        </a:p>
      </xdr:txBody>
    </xdr:sp>
    <xdr:clientData/>
  </xdr:oneCellAnchor>
  <xdr:oneCellAnchor>
    <xdr:from>
      <xdr:col>1</xdr:col>
      <xdr:colOff>0</xdr:colOff>
      <xdr:row>44</xdr:row>
      <xdr:rowOff>133350</xdr:rowOff>
    </xdr:from>
    <xdr:ext cx="5991225" cy="419100"/>
    <xdr:sp>
      <xdr:nvSpPr>
        <xdr:cNvPr id="6" name="TextBox 6"/>
        <xdr:cNvSpPr txBox="1">
          <a:spLocks noChangeArrowheads="1"/>
        </xdr:cNvSpPr>
      </xdr:nvSpPr>
      <xdr:spPr>
        <a:xfrm>
          <a:off x="295275" y="7258050"/>
          <a:ext cx="599122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period.</a:t>
          </a:r>
        </a:p>
      </xdr:txBody>
    </xdr:sp>
    <xdr:clientData/>
  </xdr:oneCellAnchor>
  <xdr:oneCellAnchor>
    <xdr:from>
      <xdr:col>1</xdr:col>
      <xdr:colOff>0</xdr:colOff>
      <xdr:row>99</xdr:row>
      <xdr:rowOff>0</xdr:rowOff>
    </xdr:from>
    <xdr:ext cx="5991225" cy="228600"/>
    <xdr:sp>
      <xdr:nvSpPr>
        <xdr:cNvPr id="7" name="TextBox 7"/>
        <xdr:cNvSpPr txBox="1">
          <a:spLocks noChangeArrowheads="1"/>
        </xdr:cNvSpPr>
      </xdr:nvSpPr>
      <xdr:spPr>
        <a:xfrm>
          <a:off x="295275" y="16087725"/>
          <a:ext cx="5991225"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102</xdr:row>
      <xdr:rowOff>0</xdr:rowOff>
    </xdr:from>
    <xdr:ext cx="5724525" cy="247650"/>
    <xdr:sp>
      <xdr:nvSpPr>
        <xdr:cNvPr id="8" name="TextBox 8"/>
        <xdr:cNvSpPr txBox="1">
          <a:spLocks noChangeArrowheads="1"/>
        </xdr:cNvSpPr>
      </xdr:nvSpPr>
      <xdr:spPr>
        <a:xfrm>
          <a:off x="304800" y="16573500"/>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1</xdr:col>
      <xdr:colOff>0</xdr:colOff>
      <xdr:row>105</xdr:row>
      <xdr:rowOff>9525</xdr:rowOff>
    </xdr:from>
    <xdr:ext cx="6010275" cy="390525"/>
    <xdr:sp>
      <xdr:nvSpPr>
        <xdr:cNvPr id="9" name="TextBox 9"/>
        <xdr:cNvSpPr txBox="1">
          <a:spLocks noChangeArrowheads="1"/>
        </xdr:cNvSpPr>
      </xdr:nvSpPr>
      <xdr:spPr>
        <a:xfrm>
          <a:off x="295275" y="17068800"/>
          <a:ext cx="6010275"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interim ordinary dividend was recommended for the current financial period ended 30 June 2007 (30 June 2006: Nil).</a:t>
          </a:r>
        </a:p>
      </xdr:txBody>
    </xdr:sp>
    <xdr:clientData/>
  </xdr:oneCellAnchor>
  <xdr:oneCellAnchor>
    <xdr:from>
      <xdr:col>0</xdr:col>
      <xdr:colOff>285750</xdr:colOff>
      <xdr:row>129</xdr:row>
      <xdr:rowOff>0</xdr:rowOff>
    </xdr:from>
    <xdr:ext cx="6019800" cy="504825"/>
    <xdr:sp>
      <xdr:nvSpPr>
        <xdr:cNvPr id="10" name="TextBox 10"/>
        <xdr:cNvSpPr txBox="1">
          <a:spLocks noChangeArrowheads="1"/>
        </xdr:cNvSpPr>
      </xdr:nvSpPr>
      <xdr:spPr>
        <a:xfrm>
          <a:off x="285750" y="20945475"/>
          <a:ext cx="6019800"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147</xdr:row>
      <xdr:rowOff>152400</xdr:rowOff>
    </xdr:from>
    <xdr:ext cx="5972175" cy="342900"/>
    <xdr:sp>
      <xdr:nvSpPr>
        <xdr:cNvPr id="11" name="TextBox 11"/>
        <xdr:cNvSpPr txBox="1">
          <a:spLocks noChangeArrowheads="1"/>
        </xdr:cNvSpPr>
      </xdr:nvSpPr>
      <xdr:spPr>
        <a:xfrm>
          <a:off x="304800" y="24012525"/>
          <a:ext cx="59721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29 August 2007. </a:t>
          </a:r>
        </a:p>
      </xdr:txBody>
    </xdr:sp>
    <xdr:clientData/>
  </xdr:oneCellAnchor>
  <xdr:oneCellAnchor>
    <xdr:from>
      <xdr:col>0</xdr:col>
      <xdr:colOff>9525</xdr:colOff>
      <xdr:row>4</xdr:row>
      <xdr:rowOff>76200</xdr:rowOff>
    </xdr:from>
    <xdr:ext cx="6276975" cy="352425"/>
    <xdr:sp>
      <xdr:nvSpPr>
        <xdr:cNvPr id="12" name="TextBox 12"/>
        <xdr:cNvSpPr txBox="1">
          <a:spLocks noChangeArrowheads="1"/>
        </xdr:cNvSpPr>
      </xdr:nvSpPr>
      <xdr:spPr>
        <a:xfrm>
          <a:off x="9525" y="723900"/>
          <a:ext cx="6276975"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96</xdr:row>
      <xdr:rowOff>19050</xdr:rowOff>
    </xdr:from>
    <xdr:ext cx="5648325" cy="247650"/>
    <xdr:sp>
      <xdr:nvSpPr>
        <xdr:cNvPr id="13" name="TextBox 13"/>
        <xdr:cNvSpPr txBox="1">
          <a:spLocks noChangeArrowheads="1"/>
        </xdr:cNvSpPr>
      </xdr:nvSpPr>
      <xdr:spPr>
        <a:xfrm>
          <a:off x="285750" y="15621000"/>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usnidar\Desktop\C\QTRLY%20REPORTS\YEAR%202007\300607\consolidation%20accounts%2030%20Jun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view"/>
      <sheetName val="CORPORATE"/>
      <sheetName val="graph"/>
      <sheetName val="ac"/>
      <sheetName val="bod"/>
      <sheetName val="IS"/>
      <sheetName val="cum"/>
      <sheetName val="jan"/>
      <sheetName val="cum-b"/>
      <sheetName val="june-b"/>
      <sheetName val="mar-b"/>
      <sheetName val="june"/>
      <sheetName val="mar"/>
      <sheetName val="var-qtr"/>
      <sheetName val="BS"/>
      <sheetName val="var-grp"/>
      <sheetName val="BS (work)"/>
      <sheetName val="bs 310306"/>
      <sheetName val="EQUITY"/>
      <sheetName val="schedule 2"/>
      <sheetName val="CASHFLOW"/>
      <sheetName val="cf1"/>
      <sheetName val="workings cf"/>
      <sheetName val="Part A"/>
      <sheetName val="Part B"/>
      <sheetName val="ppe2"/>
      <sheetName val="PPE"/>
      <sheetName val="schedule"/>
      <sheetName val="int part A2"/>
      <sheetName val="PArt A2"/>
      <sheetName val="impair2"/>
      <sheetName val="IMPAIRMENT"/>
      <sheetName val="determine klpb"/>
      <sheetName val="associates"/>
    </sheetNames>
    <sheetDataSet>
      <sheetData sheetId="2">
        <row r="36">
          <cell r="I36">
            <v>-76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140625" defaultRowHeight="12.75"/>
  <cols>
    <col min="1" max="1" width="2.140625" style="37" customWidth="1"/>
    <col min="2" max="3" width="9.140625" style="37" customWidth="1"/>
    <col min="4" max="4" width="14.8515625" style="37" customWidth="1"/>
    <col min="5" max="5" width="5.28125" style="38" customWidth="1"/>
    <col min="6" max="6" width="13.8515625" style="38" customWidth="1"/>
    <col min="7" max="7" width="1.28515625" style="38" customWidth="1"/>
    <col min="8" max="8" width="18.28125" style="38" customWidth="1"/>
    <col min="9" max="9" width="3.28125" style="38" customWidth="1"/>
    <col min="10" max="10" width="13.140625" style="38" customWidth="1"/>
    <col min="11" max="11" width="1.421875" style="38" customWidth="1"/>
    <col min="12" max="12" width="18.00390625" style="38" customWidth="1"/>
    <col min="13" max="16384" width="9.140625" style="37" customWidth="1"/>
  </cols>
  <sheetData>
    <row r="1" ht="16.5">
      <c r="A1" s="36" t="s">
        <v>0</v>
      </c>
    </row>
    <row r="2" ht="16.5">
      <c r="A2" s="39" t="s">
        <v>1</v>
      </c>
    </row>
    <row r="3" ht="16.5">
      <c r="A3" s="36" t="s">
        <v>143</v>
      </c>
    </row>
    <row r="4" ht="16.5">
      <c r="A4" s="36" t="s">
        <v>144</v>
      </c>
    </row>
    <row r="5" ht="16.5">
      <c r="A5" s="39" t="s">
        <v>145</v>
      </c>
    </row>
    <row r="6" ht="16.5">
      <c r="A6" s="39"/>
    </row>
    <row r="7" spans="1:12" ht="16.5">
      <c r="A7" s="36"/>
      <c r="F7" s="81" t="s">
        <v>146</v>
      </c>
      <c r="G7" s="81"/>
      <c r="H7" s="81"/>
      <c r="I7" s="40"/>
      <c r="J7" s="81" t="s">
        <v>147</v>
      </c>
      <c r="K7" s="81"/>
      <c r="L7" s="81"/>
    </row>
    <row r="8" spans="1:12" ht="16.5">
      <c r="A8" s="36"/>
      <c r="F8" s="40" t="s">
        <v>148</v>
      </c>
      <c r="G8" s="40"/>
      <c r="H8" s="40" t="s">
        <v>149</v>
      </c>
      <c r="I8" s="40"/>
      <c r="J8" s="40" t="s">
        <v>148</v>
      </c>
      <c r="K8" s="40"/>
      <c r="L8" s="40" t="s">
        <v>149</v>
      </c>
    </row>
    <row r="9" spans="1:12" ht="16.5">
      <c r="A9" s="36"/>
      <c r="F9" s="40" t="s">
        <v>150</v>
      </c>
      <c r="G9" s="40"/>
      <c r="H9" s="41" t="s">
        <v>150</v>
      </c>
      <c r="J9" s="41" t="s">
        <v>150</v>
      </c>
      <c r="K9" s="40"/>
      <c r="L9" s="41" t="s">
        <v>150</v>
      </c>
    </row>
    <row r="10" spans="1:12" ht="16.5">
      <c r="A10" s="36"/>
      <c r="F10" s="41" t="s">
        <v>139</v>
      </c>
      <c r="G10" s="41"/>
      <c r="H10" s="41" t="s">
        <v>151</v>
      </c>
      <c r="J10" s="41" t="s">
        <v>140</v>
      </c>
      <c r="K10" s="41"/>
      <c r="L10" s="41" t="s">
        <v>151</v>
      </c>
    </row>
    <row r="11" spans="1:12" ht="16.5">
      <c r="A11" s="36"/>
      <c r="F11" s="41"/>
      <c r="G11" s="41"/>
      <c r="H11" s="41" t="s">
        <v>139</v>
      </c>
      <c r="J11" s="41"/>
      <c r="K11" s="41"/>
      <c r="L11" s="41" t="s">
        <v>141</v>
      </c>
    </row>
    <row r="12" spans="1:12" ht="16.5">
      <c r="A12" s="36"/>
      <c r="F12" s="42" t="s">
        <v>27</v>
      </c>
      <c r="G12" s="43"/>
      <c r="H12" s="42" t="s">
        <v>28</v>
      </c>
      <c r="J12" s="42" t="s">
        <v>27</v>
      </c>
      <c r="K12" s="43"/>
      <c r="L12" s="42" t="s">
        <v>28</v>
      </c>
    </row>
    <row r="13" spans="1:12" ht="16.5">
      <c r="A13" s="36"/>
      <c r="E13" s="40" t="s">
        <v>152</v>
      </c>
      <c r="F13" s="40" t="s">
        <v>153</v>
      </c>
      <c r="G13" s="40"/>
      <c r="H13" s="40" t="s">
        <v>153</v>
      </c>
      <c r="J13" s="40" t="s">
        <v>154</v>
      </c>
      <c r="K13" s="40"/>
      <c r="L13" s="40" t="s">
        <v>153</v>
      </c>
    </row>
    <row r="14" ht="16.5">
      <c r="A14" s="36"/>
    </row>
    <row r="15" spans="1:12" ht="16.5">
      <c r="A15" s="37" t="s">
        <v>142</v>
      </c>
      <c r="E15" s="38" t="s">
        <v>23</v>
      </c>
      <c r="F15" s="44">
        <v>26119</v>
      </c>
      <c r="G15" s="44"/>
      <c r="H15" s="44">
        <v>27733</v>
      </c>
      <c r="I15" s="45"/>
      <c r="J15" s="44">
        <v>59284</v>
      </c>
      <c r="K15" s="44"/>
      <c r="L15" s="44">
        <v>57008</v>
      </c>
    </row>
    <row r="16" spans="6:12" ht="16.5">
      <c r="F16" s="44"/>
      <c r="G16" s="44"/>
      <c r="H16" s="44"/>
      <c r="I16" s="45"/>
      <c r="J16" s="44"/>
      <c r="K16" s="44"/>
      <c r="L16" s="44"/>
    </row>
    <row r="17" spans="1:12" ht="16.5">
      <c r="A17" s="46" t="s">
        <v>155</v>
      </c>
      <c r="F17" s="47">
        <v>-10790</v>
      </c>
      <c r="G17" s="44"/>
      <c r="H17" s="47">
        <v>-10830</v>
      </c>
      <c r="I17" s="45"/>
      <c r="J17" s="47">
        <v>-26709</v>
      </c>
      <c r="K17" s="44"/>
      <c r="L17" s="47">
        <v>-24023</v>
      </c>
    </row>
    <row r="18" spans="1:12" ht="16.5">
      <c r="A18" s="46"/>
      <c r="F18" s="45"/>
      <c r="G18" s="44"/>
      <c r="H18" s="45"/>
      <c r="I18" s="45"/>
      <c r="J18" s="45"/>
      <c r="K18" s="44"/>
      <c r="L18" s="45"/>
    </row>
    <row r="19" spans="1:12" ht="16.5">
      <c r="A19" s="48" t="s">
        <v>156</v>
      </c>
      <c r="F19" s="45">
        <f>SUM(F15:F17)</f>
        <v>15329</v>
      </c>
      <c r="G19" s="44"/>
      <c r="H19" s="44">
        <f>H15+H17</f>
        <v>16903</v>
      </c>
      <c r="I19" s="45"/>
      <c r="J19" s="45">
        <f>SUM(J15:J17)</f>
        <v>32575</v>
      </c>
      <c r="K19" s="44"/>
      <c r="L19" s="44">
        <f>L15+L17</f>
        <v>32985</v>
      </c>
    </row>
    <row r="20" spans="1:12" ht="16.5">
      <c r="A20" s="48"/>
      <c r="F20" s="44"/>
      <c r="G20" s="44"/>
      <c r="H20" s="44"/>
      <c r="I20" s="45"/>
      <c r="J20" s="44"/>
      <c r="K20" s="44"/>
      <c r="L20" s="44"/>
    </row>
    <row r="21" spans="1:12" ht="16.5">
      <c r="A21" s="46" t="s">
        <v>157</v>
      </c>
      <c r="F21" s="44">
        <v>1045</v>
      </c>
      <c r="G21" s="44"/>
      <c r="H21" s="44">
        <v>790</v>
      </c>
      <c r="I21" s="45"/>
      <c r="J21" s="44">
        <v>3097</v>
      </c>
      <c r="K21" s="44"/>
      <c r="L21" s="44">
        <v>1359</v>
      </c>
    </row>
    <row r="22" spans="6:12" ht="16.5">
      <c r="F22" s="44"/>
      <c r="G22" s="44"/>
      <c r="H22" s="44"/>
      <c r="I22" s="45"/>
      <c r="J22" s="44"/>
      <c r="K22" s="44"/>
      <c r="L22" s="44"/>
    </row>
    <row r="23" spans="1:12" ht="16.5">
      <c r="A23" s="46" t="s">
        <v>158</v>
      </c>
      <c r="F23" s="44">
        <v>-5830</v>
      </c>
      <c r="G23" s="44"/>
      <c r="H23" s="44">
        <v>-5473</v>
      </c>
      <c r="I23" s="45"/>
      <c r="J23" s="44">
        <v>-11192</v>
      </c>
      <c r="K23" s="44"/>
      <c r="L23" s="44">
        <v>-11512</v>
      </c>
    </row>
    <row r="24" spans="1:12" ht="16.5">
      <c r="A24" s="46" t="s">
        <v>159</v>
      </c>
      <c r="F24" s="44">
        <v>-1359</v>
      </c>
      <c r="G24" s="44"/>
      <c r="H24" s="44">
        <v>-1395</v>
      </c>
      <c r="I24" s="45"/>
      <c r="J24" s="44">
        <v>-2719</v>
      </c>
      <c r="K24" s="44"/>
      <c r="L24" s="44">
        <v>-2747</v>
      </c>
    </row>
    <row r="25" spans="1:12" ht="16.5">
      <c r="A25" s="46" t="s">
        <v>160</v>
      </c>
      <c r="F25" s="49">
        <v>550</v>
      </c>
      <c r="G25" s="49"/>
      <c r="H25" s="49">
        <v>8</v>
      </c>
      <c r="I25" s="50"/>
      <c r="J25" s="49">
        <v>835</v>
      </c>
      <c r="K25" s="49"/>
      <c r="L25" s="49">
        <v>171</v>
      </c>
    </row>
    <row r="26" spans="6:12" ht="16.5">
      <c r="F26" s="47"/>
      <c r="G26" s="44"/>
      <c r="H26" s="51"/>
      <c r="I26" s="50"/>
      <c r="J26" s="51"/>
      <c r="K26" s="49"/>
      <c r="L26" s="51"/>
    </row>
    <row r="27" spans="1:12" ht="16.5">
      <c r="A27" s="48" t="s">
        <v>161</v>
      </c>
      <c r="F27" s="44">
        <f>SUM(F19:F26)</f>
        <v>9735</v>
      </c>
      <c r="G27" s="44"/>
      <c r="H27" s="49">
        <f>SUM(H19:H26)</f>
        <v>10833</v>
      </c>
      <c r="I27" s="50"/>
      <c r="J27" s="49">
        <f>SUM(J19:J26)</f>
        <v>22596</v>
      </c>
      <c r="K27" s="49"/>
      <c r="L27" s="49">
        <f>SUM(L19:L26)</f>
        <v>20256</v>
      </c>
    </row>
    <row r="28" spans="1:12" ht="16.5">
      <c r="A28" s="48"/>
      <c r="F28" s="44"/>
      <c r="G28" s="44"/>
      <c r="H28" s="49"/>
      <c r="I28" s="50"/>
      <c r="J28" s="49"/>
      <c r="K28" s="49"/>
      <c r="L28" s="49"/>
    </row>
    <row r="29" spans="1:12" ht="16.5">
      <c r="A29" s="46" t="s">
        <v>77</v>
      </c>
      <c r="E29" s="38" t="s">
        <v>76</v>
      </c>
      <c r="F29" s="44">
        <v>-2726</v>
      </c>
      <c r="G29" s="44"/>
      <c r="H29" s="49">
        <v>-3339</v>
      </c>
      <c r="I29" s="50"/>
      <c r="J29" s="49">
        <v>-6262</v>
      </c>
      <c r="K29" s="49"/>
      <c r="L29" s="49">
        <v>-6386</v>
      </c>
    </row>
    <row r="30" spans="6:12" ht="16.5">
      <c r="F30" s="47"/>
      <c r="G30" s="44"/>
      <c r="H30" s="47"/>
      <c r="I30" s="50"/>
      <c r="J30" s="47"/>
      <c r="K30" s="49"/>
      <c r="L30" s="47"/>
    </row>
    <row r="31" spans="1:12" ht="17.25" thickBot="1">
      <c r="A31" s="48" t="s">
        <v>162</v>
      </c>
      <c r="B31" s="36"/>
      <c r="F31" s="52">
        <f>SUM(F27:F29)</f>
        <v>7009</v>
      </c>
      <c r="G31" s="44"/>
      <c r="H31" s="52">
        <f>SUM(H27:H29)</f>
        <v>7494</v>
      </c>
      <c r="I31" s="45"/>
      <c r="J31" s="52">
        <f>SUM(J27:J29)</f>
        <v>16334</v>
      </c>
      <c r="K31" s="44"/>
      <c r="L31" s="52">
        <f>SUM(L27:L29)</f>
        <v>13870</v>
      </c>
    </row>
    <row r="32" spans="2:12" ht="16.5">
      <c r="B32" s="36"/>
      <c r="F32" s="44"/>
      <c r="G32" s="44"/>
      <c r="H32" s="44"/>
      <c r="I32" s="45"/>
      <c r="J32" s="44"/>
      <c r="K32" s="44"/>
      <c r="L32" s="44"/>
    </row>
    <row r="33" spans="1:12" ht="16.5">
      <c r="A33" s="46"/>
      <c r="F33" s="44"/>
      <c r="G33" s="44"/>
      <c r="H33" s="44"/>
      <c r="I33" s="45"/>
      <c r="J33" s="44"/>
      <c r="K33" s="44"/>
      <c r="L33" s="44"/>
    </row>
    <row r="34" spans="1:12" ht="16.5">
      <c r="A34" s="37" t="s">
        <v>163</v>
      </c>
      <c r="F34" s="44"/>
      <c r="G34" s="44"/>
      <c r="H34" s="44"/>
      <c r="I34" s="45"/>
      <c r="J34" s="44"/>
      <c r="K34" s="44"/>
      <c r="L34" s="44"/>
    </row>
    <row r="35" spans="1:12" ht="16.5">
      <c r="A35" s="37" t="s">
        <v>164</v>
      </c>
      <c r="F35" s="44">
        <v>3969</v>
      </c>
      <c r="G35" s="44"/>
      <c r="H35" s="44">
        <v>3598</v>
      </c>
      <c r="I35" s="45"/>
      <c r="J35" s="44">
        <v>9694</v>
      </c>
      <c r="K35" s="44"/>
      <c r="L35" s="44">
        <v>6632</v>
      </c>
    </row>
    <row r="36" spans="1:12" ht="16.5">
      <c r="A36" s="37" t="s">
        <v>165</v>
      </c>
      <c r="F36" s="44">
        <v>3040</v>
      </c>
      <c r="G36" s="44"/>
      <c r="H36" s="44">
        <v>3896</v>
      </c>
      <c r="I36" s="45"/>
      <c r="J36" s="44">
        <v>6640</v>
      </c>
      <c r="K36" s="44"/>
      <c r="L36" s="44">
        <v>7238</v>
      </c>
    </row>
    <row r="37" spans="6:12" ht="17.25" thickBot="1">
      <c r="F37" s="53">
        <f>F35+F36</f>
        <v>7009</v>
      </c>
      <c r="G37" s="44"/>
      <c r="H37" s="53">
        <f>H35+H36</f>
        <v>7494</v>
      </c>
      <c r="I37" s="45"/>
      <c r="J37" s="53">
        <f>J35+J36</f>
        <v>16334</v>
      </c>
      <c r="K37" s="44"/>
      <c r="L37" s="53">
        <f>L35+L36</f>
        <v>13870</v>
      </c>
    </row>
    <row r="38" spans="6:12" ht="16.5">
      <c r="F38" s="45"/>
      <c r="G38" s="44"/>
      <c r="H38" s="45"/>
      <c r="I38" s="45"/>
      <c r="J38" s="45"/>
      <c r="K38" s="44"/>
      <c r="L38" s="45"/>
    </row>
    <row r="39" spans="1:12" ht="16.5">
      <c r="A39" s="36" t="s">
        <v>166</v>
      </c>
      <c r="F39" s="44"/>
      <c r="G39" s="44"/>
      <c r="H39" s="44"/>
      <c r="I39" s="45"/>
      <c r="J39" s="44"/>
      <c r="K39" s="44"/>
      <c r="L39" s="44"/>
    </row>
    <row r="40" spans="2:12" ht="16.5">
      <c r="B40" s="36" t="s">
        <v>167</v>
      </c>
      <c r="F40" s="44"/>
      <c r="G40" s="44"/>
      <c r="H40" s="44"/>
      <c r="I40" s="45"/>
      <c r="J40" s="44"/>
      <c r="K40" s="44"/>
      <c r="L40" s="44"/>
    </row>
    <row r="41" spans="2:12" ht="16.5">
      <c r="B41" s="36"/>
      <c r="F41" s="44"/>
      <c r="G41" s="44"/>
      <c r="H41" s="44"/>
      <c r="I41" s="45"/>
      <c r="J41" s="44"/>
      <c r="K41" s="44"/>
      <c r="L41" s="44"/>
    </row>
    <row r="42" spans="2:12" ht="16.5">
      <c r="B42" s="36"/>
      <c r="F42" s="44"/>
      <c r="G42" s="44"/>
      <c r="H42" s="44"/>
      <c r="I42" s="45"/>
      <c r="J42" s="44"/>
      <c r="K42" s="44"/>
      <c r="L42" s="44"/>
    </row>
    <row r="43" spans="1:12" ht="17.25" thickBot="1">
      <c r="A43" s="46" t="s">
        <v>168</v>
      </c>
      <c r="E43" s="38" t="s">
        <v>125</v>
      </c>
      <c r="F43" s="54">
        <f>F35/100000*100</f>
        <v>3.9690000000000003</v>
      </c>
      <c r="G43" s="55"/>
      <c r="H43" s="56">
        <f>H35/100000*100</f>
        <v>3.598</v>
      </c>
      <c r="I43" s="57"/>
      <c r="J43" s="54">
        <f>J35/100000*100</f>
        <v>9.693999999999999</v>
      </c>
      <c r="K43" s="55"/>
      <c r="L43" s="56">
        <f>L35/100000*100</f>
        <v>6.632000000000001</v>
      </c>
    </row>
    <row r="44" spans="6:9" ht="16.5">
      <c r="F44" s="57"/>
      <c r="G44" s="57"/>
      <c r="H44" s="57"/>
      <c r="I44" s="57"/>
    </row>
    <row r="45" spans="6:9" ht="16.5">
      <c r="F45" s="57"/>
      <c r="G45" s="57"/>
      <c r="H45" s="57"/>
      <c r="I45" s="57"/>
    </row>
    <row r="49" ht="16.5">
      <c r="A49" s="46"/>
    </row>
    <row r="50" ht="16.5">
      <c r="A50" s="46"/>
    </row>
    <row r="51" ht="16.5">
      <c r="A51" s="46"/>
    </row>
    <row r="52" ht="16.5">
      <c r="A52" s="46"/>
    </row>
    <row r="53" ht="16.5">
      <c r="A53" s="46"/>
    </row>
    <row r="54" ht="16.5">
      <c r="A54" s="46"/>
    </row>
    <row r="65" ht="16.5">
      <c r="A65" s="46"/>
    </row>
    <row r="66" ht="16.5">
      <c r="A66" s="46"/>
    </row>
    <row r="67" ht="16.5">
      <c r="A67" s="46"/>
    </row>
    <row r="69" ht="16.5">
      <c r="A69" s="46"/>
    </row>
    <row r="70" ht="16.5">
      <c r="A70" s="46"/>
    </row>
    <row r="71" ht="16.5">
      <c r="A71" s="46"/>
    </row>
  </sheetData>
  <mergeCells count="2">
    <mergeCell ref="F7:H7"/>
    <mergeCell ref="J7:L7"/>
  </mergeCells>
  <printOptions/>
  <pageMargins left="0.75" right="0.25" top="1" bottom="0.5" header="0.5"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 width="3.8515625" style="59" customWidth="1"/>
    <col min="2" max="2" width="46.8515625" style="59" customWidth="1"/>
    <col min="3" max="3" width="7.421875" style="60" customWidth="1"/>
    <col min="4" max="4" width="11.421875" style="59" customWidth="1"/>
    <col min="5" max="5" width="2.28125" style="59" customWidth="1"/>
    <col min="6" max="6" width="14.140625" style="59" customWidth="1"/>
    <col min="7" max="7" width="11.57421875" style="59" customWidth="1"/>
    <col min="8" max="16384" width="9.140625" style="59" customWidth="1"/>
  </cols>
  <sheetData>
    <row r="1" ht="15">
      <c r="A1" s="58" t="s">
        <v>0</v>
      </c>
    </row>
    <row r="2" ht="14.25">
      <c r="A2" s="18" t="s">
        <v>1</v>
      </c>
    </row>
    <row r="3" spans="1:2" ht="15">
      <c r="A3" s="58" t="s">
        <v>169</v>
      </c>
      <c r="B3" s="58"/>
    </row>
    <row r="4" spans="1:2" ht="15">
      <c r="A4" s="58" t="s">
        <v>170</v>
      </c>
      <c r="B4" s="58"/>
    </row>
    <row r="5" spans="1:6" ht="15">
      <c r="A5" s="18" t="s">
        <v>145</v>
      </c>
      <c r="B5" s="58"/>
      <c r="D5" s="61" t="s">
        <v>171</v>
      </c>
      <c r="E5" s="61"/>
      <c r="F5" s="61" t="s">
        <v>171</v>
      </c>
    </row>
    <row r="6" spans="3:6" ht="15">
      <c r="C6" s="62" t="s">
        <v>152</v>
      </c>
      <c r="D6" s="84">
        <v>39263</v>
      </c>
      <c r="E6" s="61"/>
      <c r="F6" s="84">
        <v>39082</v>
      </c>
    </row>
    <row r="7" spans="1:6" ht="15">
      <c r="A7" s="58"/>
      <c r="B7" s="58"/>
      <c r="D7" s="61" t="s">
        <v>16</v>
      </c>
      <c r="E7" s="61"/>
      <c r="F7" s="61" t="s">
        <v>16</v>
      </c>
    </row>
    <row r="8" spans="2:6" ht="15">
      <c r="B8" s="58"/>
      <c r="F8" s="61" t="s">
        <v>172</v>
      </c>
    </row>
    <row r="9" spans="1:6" ht="15">
      <c r="A9" s="58" t="s">
        <v>173</v>
      </c>
      <c r="B9" s="58"/>
      <c r="F9" s="61"/>
    </row>
    <row r="10" spans="1:6" ht="14.25">
      <c r="A10" s="59" t="s">
        <v>174</v>
      </c>
      <c r="C10" s="60" t="s">
        <v>50</v>
      </c>
      <c r="D10" s="63">
        <v>121811</v>
      </c>
      <c r="E10" s="63"/>
      <c r="F10" s="63">
        <v>121588</v>
      </c>
    </row>
    <row r="11" spans="1:6" ht="14.25">
      <c r="A11" s="59" t="s">
        <v>19</v>
      </c>
      <c r="D11" s="63">
        <v>57621</v>
      </c>
      <c r="E11" s="63"/>
      <c r="F11" s="63">
        <v>33295</v>
      </c>
    </row>
    <row r="12" spans="1:6" ht="14.25">
      <c r="A12" s="59" t="s">
        <v>175</v>
      </c>
      <c r="C12" s="60" t="s">
        <v>9</v>
      </c>
      <c r="D12" s="63">
        <v>36686</v>
      </c>
      <c r="E12" s="63"/>
      <c r="F12" s="63">
        <v>36878</v>
      </c>
    </row>
    <row r="13" spans="1:6" ht="14.25">
      <c r="A13" s="59" t="s">
        <v>176</v>
      </c>
      <c r="D13" s="64">
        <v>27153</v>
      </c>
      <c r="E13" s="64"/>
      <c r="F13" s="64">
        <v>26318</v>
      </c>
    </row>
    <row r="14" spans="1:6" ht="14.25">
      <c r="A14" s="59" t="s">
        <v>177</v>
      </c>
      <c r="C14" s="60" t="s">
        <v>86</v>
      </c>
      <c r="D14" s="64">
        <v>0</v>
      </c>
      <c r="E14" s="64"/>
      <c r="F14" s="64">
        <v>3993</v>
      </c>
    </row>
    <row r="15" spans="1:6" ht="14.25">
      <c r="A15" s="59" t="s">
        <v>178</v>
      </c>
      <c r="D15" s="64">
        <v>23811</v>
      </c>
      <c r="E15" s="64"/>
      <c r="F15" s="64">
        <v>23811</v>
      </c>
    </row>
    <row r="16" spans="1:6" ht="14.25">
      <c r="A16" s="59" t="s">
        <v>179</v>
      </c>
      <c r="D16" s="64">
        <v>1613</v>
      </c>
      <c r="E16" s="64"/>
      <c r="F16" s="64">
        <v>1613</v>
      </c>
    </row>
    <row r="17" spans="4:6" ht="14.25">
      <c r="D17" s="65">
        <f>SUM(D8:D16)</f>
        <v>268695</v>
      </c>
      <c r="E17" s="64"/>
      <c r="F17" s="65">
        <f>SUM(F8:F16)</f>
        <v>247496</v>
      </c>
    </row>
    <row r="18" spans="4:6" ht="4.5" customHeight="1">
      <c r="D18" s="66"/>
      <c r="E18" s="64"/>
      <c r="F18" s="66"/>
    </row>
    <row r="19" spans="1:6" ht="15">
      <c r="A19" s="58" t="s">
        <v>180</v>
      </c>
      <c r="B19" s="58"/>
      <c r="D19" s="64"/>
      <c r="E19" s="64"/>
      <c r="F19" s="64"/>
    </row>
    <row r="20" spans="1:6" ht="14.25">
      <c r="A20" s="59" t="s">
        <v>181</v>
      </c>
      <c r="D20" s="64">
        <v>132803</v>
      </c>
      <c r="E20" s="64"/>
      <c r="F20" s="64">
        <v>141460</v>
      </c>
    </row>
    <row r="21" spans="1:6" ht="14.25">
      <c r="A21" s="59" t="s">
        <v>182</v>
      </c>
      <c r="D21" s="64">
        <v>12654</v>
      </c>
      <c r="E21" s="64"/>
      <c r="F21" s="64">
        <v>12879</v>
      </c>
    </row>
    <row r="22" spans="1:6" ht="14.25">
      <c r="A22" s="59" t="s">
        <v>183</v>
      </c>
      <c r="D22" s="64">
        <v>178171</v>
      </c>
      <c r="E22" s="64"/>
      <c r="F22" s="64">
        <v>166845</v>
      </c>
    </row>
    <row r="23" spans="1:6" ht="14.25">
      <c r="A23" s="59" t="s">
        <v>184</v>
      </c>
      <c r="D23" s="64">
        <v>959</v>
      </c>
      <c r="E23" s="64"/>
      <c r="F23" s="64">
        <v>813</v>
      </c>
    </row>
    <row r="24" spans="1:6" ht="14.25">
      <c r="A24" s="59" t="s">
        <v>177</v>
      </c>
      <c r="D24" s="64">
        <v>3350</v>
      </c>
      <c r="E24" s="64"/>
      <c r="F24" s="64">
        <v>3306</v>
      </c>
    </row>
    <row r="25" spans="1:6" ht="14.25">
      <c r="A25" s="59" t="s">
        <v>185</v>
      </c>
      <c r="D25" s="67">
        <v>72022</v>
      </c>
      <c r="E25" s="64"/>
      <c r="F25" s="67">
        <v>71148</v>
      </c>
    </row>
    <row r="26" spans="4:6" ht="14.25">
      <c r="D26" s="66">
        <f>SUM(D20:D25)</f>
        <v>399959</v>
      </c>
      <c r="E26" s="66"/>
      <c r="F26" s="66">
        <f>SUM(F20:F25)</f>
        <v>396451</v>
      </c>
    </row>
    <row r="27" spans="1:6" ht="14.25">
      <c r="A27" s="59" t="s">
        <v>186</v>
      </c>
      <c r="D27" s="66"/>
      <c r="E27" s="64"/>
      <c r="F27" s="66"/>
    </row>
    <row r="28" spans="1:6" ht="14.25">
      <c r="A28" s="59" t="s">
        <v>187</v>
      </c>
      <c r="B28" s="59" t="s">
        <v>188</v>
      </c>
      <c r="D28" s="64">
        <v>4272</v>
      </c>
      <c r="E28" s="64"/>
      <c r="F28" s="64">
        <v>4272</v>
      </c>
    </row>
    <row r="29" spans="1:6" ht="15">
      <c r="A29" s="58"/>
      <c r="D29" s="65">
        <f>D26+D28</f>
        <v>404231</v>
      </c>
      <c r="E29" s="64"/>
      <c r="F29" s="65">
        <f>F26+F28</f>
        <v>400723</v>
      </c>
    </row>
    <row r="30" spans="1:6" ht="4.5" customHeight="1">
      <c r="A30" s="58"/>
      <c r="D30" s="64"/>
      <c r="E30" s="64"/>
      <c r="F30" s="64"/>
    </row>
    <row r="31" spans="1:6" ht="15.75" thickBot="1">
      <c r="A31" s="58" t="s">
        <v>189</v>
      </c>
      <c r="D31" s="68">
        <f>D17+D29</f>
        <v>672926</v>
      </c>
      <c r="F31" s="68">
        <f>F17+F29</f>
        <v>648219</v>
      </c>
    </row>
    <row r="32" ht="4.5" customHeight="1"/>
    <row r="33" spans="1:6" ht="15">
      <c r="A33" s="58" t="s">
        <v>190</v>
      </c>
      <c r="B33" s="58"/>
      <c r="D33" s="64"/>
      <c r="E33" s="64"/>
      <c r="F33" s="64"/>
    </row>
    <row r="34" spans="1:6" ht="5.25" customHeight="1">
      <c r="A34" s="58"/>
      <c r="B34" s="58"/>
      <c r="D34" s="64"/>
      <c r="E34" s="64"/>
      <c r="F34" s="64"/>
    </row>
    <row r="35" spans="1:6" ht="15">
      <c r="A35" s="58" t="s">
        <v>191</v>
      </c>
      <c r="B35" s="58"/>
      <c r="D35" s="64"/>
      <c r="E35" s="64"/>
      <c r="F35" s="64"/>
    </row>
    <row r="36" spans="1:6" ht="15">
      <c r="A36" s="58"/>
      <c r="B36" s="58" t="s">
        <v>192</v>
      </c>
      <c r="D36" s="64"/>
      <c r="E36" s="64"/>
      <c r="F36" s="64"/>
    </row>
    <row r="37" spans="1:6" ht="14.25">
      <c r="A37" s="59" t="s">
        <v>193</v>
      </c>
      <c r="D37" s="64">
        <v>100000</v>
      </c>
      <c r="E37" s="64"/>
      <c r="F37" s="64">
        <v>100000</v>
      </c>
    </row>
    <row r="38" spans="1:6" ht="14.25">
      <c r="A38" s="59" t="s">
        <v>194</v>
      </c>
      <c r="D38" s="64">
        <v>172770</v>
      </c>
      <c r="E38" s="64"/>
      <c r="F38" s="64">
        <v>172770</v>
      </c>
    </row>
    <row r="39" spans="1:6" ht="14.25">
      <c r="A39" s="59" t="s">
        <v>195</v>
      </c>
      <c r="D39" s="67">
        <v>94105</v>
      </c>
      <c r="E39" s="64"/>
      <c r="F39" s="67">
        <v>86236</v>
      </c>
    </row>
    <row r="40" spans="4:6" ht="14.25">
      <c r="D40" s="64">
        <f>SUM(D36:D39)</f>
        <v>366875</v>
      </c>
      <c r="E40" s="64"/>
      <c r="F40" s="64">
        <f>SUM(F36:F39)</f>
        <v>359006</v>
      </c>
    </row>
    <row r="41" spans="1:6" ht="14.25">
      <c r="A41" s="59" t="s">
        <v>165</v>
      </c>
      <c r="D41" s="64">
        <v>76596</v>
      </c>
      <c r="E41" s="64"/>
      <c r="F41" s="64">
        <v>69956</v>
      </c>
    </row>
    <row r="42" spans="1:6" ht="15">
      <c r="A42" s="58" t="s">
        <v>196</v>
      </c>
      <c r="D42" s="65">
        <f>SUM(D40:D41)</f>
        <v>443471</v>
      </c>
      <c r="E42" s="64"/>
      <c r="F42" s="65">
        <f>SUM(F40:F41)</f>
        <v>428962</v>
      </c>
    </row>
    <row r="43" spans="4:6" ht="6" customHeight="1">
      <c r="D43" s="64"/>
      <c r="E43" s="64"/>
      <c r="F43" s="64"/>
    </row>
    <row r="44" spans="1:6" ht="15">
      <c r="A44" s="58" t="s">
        <v>197</v>
      </c>
      <c r="D44" s="64"/>
      <c r="E44" s="64"/>
      <c r="F44" s="64"/>
    </row>
    <row r="45" spans="1:6" ht="14.25">
      <c r="A45" s="59" t="s">
        <v>103</v>
      </c>
      <c r="C45" s="60" t="s">
        <v>102</v>
      </c>
      <c r="D45" s="64">
        <v>55718</v>
      </c>
      <c r="E45" s="64"/>
      <c r="F45" s="64">
        <v>55721</v>
      </c>
    </row>
    <row r="46" spans="1:6" ht="14.25">
      <c r="A46" s="59" t="s">
        <v>198</v>
      </c>
      <c r="D46" s="64">
        <v>1234</v>
      </c>
      <c r="E46" s="64"/>
      <c r="F46" s="64">
        <v>1234</v>
      </c>
    </row>
    <row r="47" spans="1:6" ht="14.25">
      <c r="A47" s="59" t="s">
        <v>199</v>
      </c>
      <c r="D47" s="64">
        <v>5647</v>
      </c>
      <c r="E47" s="64"/>
      <c r="F47" s="64">
        <v>5618</v>
      </c>
    </row>
    <row r="48" spans="1:6" ht="14.25">
      <c r="A48" s="59" t="s">
        <v>200</v>
      </c>
      <c r="D48" s="64">
        <v>14596</v>
      </c>
      <c r="E48" s="64"/>
      <c r="F48" s="64">
        <v>0</v>
      </c>
    </row>
    <row r="49" spans="4:6" ht="14.25">
      <c r="D49" s="65">
        <f>SUM(D44:D48)</f>
        <v>77195</v>
      </c>
      <c r="E49" s="64"/>
      <c r="F49" s="65">
        <f>SUM(F44:F48)</f>
        <v>62573</v>
      </c>
    </row>
    <row r="50" spans="4:6" ht="3.75" customHeight="1">
      <c r="D50" s="66"/>
      <c r="E50" s="64"/>
      <c r="F50" s="66"/>
    </row>
    <row r="51" spans="1:6" ht="15">
      <c r="A51" s="58" t="s">
        <v>201</v>
      </c>
      <c r="D51" s="66"/>
      <c r="F51" s="66"/>
    </row>
    <row r="52" spans="1:6" ht="14.25">
      <c r="A52" s="59" t="s">
        <v>198</v>
      </c>
      <c r="D52" s="66">
        <v>336</v>
      </c>
      <c r="F52" s="66">
        <v>119</v>
      </c>
    </row>
    <row r="53" spans="1:6" ht="14.25">
      <c r="A53" s="59" t="s">
        <v>103</v>
      </c>
      <c r="C53" s="60" t="s">
        <v>102</v>
      </c>
      <c r="D53" s="64">
        <v>84408</v>
      </c>
      <c r="E53" s="64"/>
      <c r="F53" s="64">
        <v>90819</v>
      </c>
    </row>
    <row r="54" spans="1:6" ht="14.25">
      <c r="A54" s="59" t="s">
        <v>202</v>
      </c>
      <c r="D54" s="64">
        <v>60862</v>
      </c>
      <c r="E54" s="64"/>
      <c r="F54" s="64">
        <v>60846</v>
      </c>
    </row>
    <row r="55" spans="1:6" ht="14.25">
      <c r="A55" s="59" t="s">
        <v>203</v>
      </c>
      <c r="D55" s="66">
        <v>6125</v>
      </c>
      <c r="E55" s="66"/>
      <c r="F55" s="66">
        <v>3298</v>
      </c>
    </row>
    <row r="56" spans="1:6" ht="14.25">
      <c r="A56" s="59" t="s">
        <v>204</v>
      </c>
      <c r="D56" s="64">
        <v>529</v>
      </c>
      <c r="E56" s="64"/>
      <c r="F56" s="64">
        <v>1602</v>
      </c>
    </row>
    <row r="57" spans="4:6" ht="14.25">
      <c r="D57" s="65">
        <f>SUM(D52:D56)</f>
        <v>152260</v>
      </c>
      <c r="E57" s="64"/>
      <c r="F57" s="65">
        <f>SUM(F52:F56)</f>
        <v>156684</v>
      </c>
    </row>
    <row r="58" spans="4:6" ht="3.75" customHeight="1">
      <c r="D58" s="64"/>
      <c r="E58" s="64"/>
      <c r="F58" s="64"/>
    </row>
    <row r="59" spans="1:6" ht="15">
      <c r="A59" s="58" t="s">
        <v>205</v>
      </c>
      <c r="D59" s="67">
        <f>D49+D57</f>
        <v>229455</v>
      </c>
      <c r="E59" s="66"/>
      <c r="F59" s="67">
        <f>F49+F57</f>
        <v>219257</v>
      </c>
    </row>
    <row r="60" spans="1:6" ht="4.5" customHeight="1">
      <c r="A60" s="58"/>
      <c r="D60" s="64"/>
      <c r="E60" s="64"/>
      <c r="F60" s="64"/>
    </row>
    <row r="61" spans="1:6" ht="15.75" thickBot="1">
      <c r="A61" s="58" t="s">
        <v>206</v>
      </c>
      <c r="D61" s="68">
        <f>D42+D59</f>
        <v>672926</v>
      </c>
      <c r="E61" s="66"/>
      <c r="F61" s="68">
        <f>F42+F59</f>
        <v>648219</v>
      </c>
    </row>
    <row r="62" ht="14.25"/>
    <row r="63" ht="14.25"/>
    <row r="64" ht="14.25"/>
    <row r="65" ht="14.25"/>
    <row r="75" spans="4:6" ht="14.25">
      <c r="D75" s="64">
        <f>D31-D61</f>
        <v>0</v>
      </c>
      <c r="F75" s="64">
        <f>F31-F61</f>
        <v>0</v>
      </c>
    </row>
  </sheetData>
  <printOptions/>
  <pageMargins left="0.75" right="0.75" top="0.6"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H52"/>
  <sheetViews>
    <sheetView workbookViewId="0" topLeftCell="A1">
      <selection activeCell="G13" sqref="G13"/>
    </sheetView>
  </sheetViews>
  <sheetFormatPr defaultColWidth="9.140625" defaultRowHeight="12.75"/>
  <cols>
    <col min="1" max="1" width="3.7109375" style="0" customWidth="1"/>
    <col min="2" max="2" width="65.57421875" style="0" customWidth="1"/>
    <col min="4" max="4" width="1.57421875" style="0" customWidth="1"/>
  </cols>
  <sheetData>
    <row r="1" ht="12.75">
      <c r="A1" s="23" t="s">
        <v>0</v>
      </c>
    </row>
    <row r="2" ht="12.75">
      <c r="A2" s="18" t="s">
        <v>1</v>
      </c>
    </row>
    <row r="3" ht="12.75">
      <c r="A3" s="23" t="s">
        <v>207</v>
      </c>
    </row>
    <row r="4" ht="12.75">
      <c r="A4" s="23" t="s">
        <v>144</v>
      </c>
    </row>
    <row r="5" ht="12.75">
      <c r="A5" s="18" t="s">
        <v>145</v>
      </c>
    </row>
    <row r="6" spans="1:5" ht="14.25">
      <c r="A6" s="59"/>
      <c r="C6" s="82" t="s">
        <v>26</v>
      </c>
      <c r="D6" s="82"/>
      <c r="E6" s="82"/>
    </row>
    <row r="7" spans="3:5" ht="12.75">
      <c r="C7" s="85">
        <v>39263</v>
      </c>
      <c r="D7" s="23"/>
      <c r="E7" s="85">
        <v>38898</v>
      </c>
    </row>
    <row r="8" spans="3:5" ht="12.75">
      <c r="C8" s="22" t="s">
        <v>16</v>
      </c>
      <c r="D8" s="22"/>
      <c r="E8" s="22" t="s">
        <v>16</v>
      </c>
    </row>
    <row r="9" spans="1:5" ht="12.75">
      <c r="A9" s="23" t="s">
        <v>208</v>
      </c>
      <c r="C9" s="23"/>
      <c r="D9" s="23"/>
      <c r="E9" s="23"/>
    </row>
    <row r="10" spans="3:5" ht="12.75">
      <c r="C10" s="23"/>
      <c r="D10" s="23"/>
      <c r="E10" s="23"/>
    </row>
    <row r="11" spans="1:5" ht="12.75">
      <c r="A11" t="s">
        <v>161</v>
      </c>
      <c r="C11" s="26">
        <v>22596</v>
      </c>
      <c r="D11" s="26"/>
      <c r="E11" s="26">
        <v>20256</v>
      </c>
    </row>
    <row r="12" spans="3:5" ht="12.75">
      <c r="C12" s="26"/>
      <c r="D12" s="26"/>
      <c r="E12" s="26"/>
    </row>
    <row r="13" spans="1:5" ht="12.75">
      <c r="A13" t="s">
        <v>209</v>
      </c>
      <c r="C13" s="26"/>
      <c r="D13" s="26"/>
      <c r="E13" s="26"/>
    </row>
    <row r="14" spans="2:5" ht="12.75">
      <c r="B14" t="s">
        <v>210</v>
      </c>
      <c r="C14" s="26">
        <v>1933</v>
      </c>
      <c r="D14" s="26"/>
      <c r="E14" s="26">
        <v>3003</v>
      </c>
    </row>
    <row r="15" spans="2:5" ht="12.75">
      <c r="B15" t="s">
        <v>211</v>
      </c>
      <c r="C15" s="27">
        <v>8788</v>
      </c>
      <c r="D15" s="26"/>
      <c r="E15" s="27">
        <v>2049</v>
      </c>
    </row>
    <row r="16" spans="1:5" ht="12.75">
      <c r="A16" t="s">
        <v>212</v>
      </c>
      <c r="C16" s="26">
        <f>SUM(C10:C15)</f>
        <v>33317</v>
      </c>
      <c r="D16" s="26"/>
      <c r="E16" s="26">
        <f>SUM(E10:E15)</f>
        <v>25308</v>
      </c>
    </row>
    <row r="17" spans="3:5" ht="12.75">
      <c r="C17" s="26"/>
      <c r="D17" s="26"/>
      <c r="E17" s="26"/>
    </row>
    <row r="18" spans="1:5" ht="12.75">
      <c r="A18" t="s">
        <v>213</v>
      </c>
      <c r="C18" s="26"/>
      <c r="D18" s="26"/>
      <c r="E18" s="26"/>
    </row>
    <row r="19" spans="2:5" ht="12.75">
      <c r="B19" t="s">
        <v>214</v>
      </c>
      <c r="C19" s="26">
        <v>-24879</v>
      </c>
      <c r="D19" s="26"/>
      <c r="E19" s="26">
        <v>-4201</v>
      </c>
    </row>
    <row r="20" spans="2:5" ht="12.75">
      <c r="B20" t="s">
        <v>215</v>
      </c>
      <c r="C20" s="27">
        <v>13900</v>
      </c>
      <c r="D20" s="26"/>
      <c r="E20" s="27">
        <v>2689</v>
      </c>
    </row>
    <row r="21" spans="1:5" ht="12.75">
      <c r="A21" t="s">
        <v>216</v>
      </c>
      <c r="C21" s="26">
        <f>SUM(C16:C20)</f>
        <v>22338</v>
      </c>
      <c r="D21" s="26"/>
      <c r="E21" s="26">
        <f>SUM(E16:E20)</f>
        <v>23796</v>
      </c>
    </row>
    <row r="22" spans="1:5" ht="12.75">
      <c r="A22" t="s">
        <v>217</v>
      </c>
      <c r="C22" s="26">
        <v>-8655</v>
      </c>
      <c r="D22" s="26"/>
      <c r="E22" s="26">
        <v>-2796</v>
      </c>
    </row>
    <row r="23" spans="1:5" ht="12.75">
      <c r="A23" t="s">
        <v>218</v>
      </c>
      <c r="C23" s="28">
        <f>SUM(C21:C22)</f>
        <v>13683</v>
      </c>
      <c r="D23" s="26"/>
      <c r="E23" s="28">
        <f>SUM(E21:E22)</f>
        <v>21000</v>
      </c>
    </row>
    <row r="24" spans="3:5" ht="12.75">
      <c r="C24" s="69"/>
      <c r="D24" s="69"/>
      <c r="E24" s="69"/>
    </row>
    <row r="25" spans="1:5" ht="12.75">
      <c r="A25" s="23" t="s">
        <v>219</v>
      </c>
      <c r="C25" s="69"/>
      <c r="D25" s="69"/>
      <c r="E25" s="69"/>
    </row>
    <row r="26" spans="3:5" ht="12.75">
      <c r="C26" s="69"/>
      <c r="D26" s="69"/>
      <c r="E26" s="69"/>
    </row>
    <row r="27" spans="1:5" ht="12.75">
      <c r="A27" t="s">
        <v>220</v>
      </c>
      <c r="C27" s="69">
        <v>858</v>
      </c>
      <c r="D27" s="69"/>
      <c r="E27" s="69">
        <v>557</v>
      </c>
    </row>
    <row r="28" spans="1:5" ht="12.75">
      <c r="A28" t="s">
        <v>221</v>
      </c>
      <c r="C28" s="69">
        <v>-75</v>
      </c>
      <c r="D28" s="69"/>
      <c r="E28" s="69">
        <v>-256</v>
      </c>
    </row>
    <row r="29" spans="1:5" ht="12.75">
      <c r="A29" t="s">
        <v>222</v>
      </c>
      <c r="C29" s="69">
        <v>-1888</v>
      </c>
      <c r="D29" s="69"/>
      <c r="E29" s="69">
        <v>0</v>
      </c>
    </row>
    <row r="30" spans="1:5" ht="12.75">
      <c r="A30" t="s">
        <v>223</v>
      </c>
      <c r="C30" s="70">
        <f>SUM(C24:C29)</f>
        <v>-1105</v>
      </c>
      <c r="D30" s="71"/>
      <c r="E30" s="70">
        <f>SUM(E24:E29)</f>
        <v>301</v>
      </c>
    </row>
    <row r="31" spans="3:5" ht="12.75">
      <c r="C31" s="69"/>
      <c r="D31" s="69"/>
      <c r="E31" s="69"/>
    </row>
    <row r="32" spans="1:5" ht="12.75">
      <c r="A32" s="23" t="s">
        <v>224</v>
      </c>
      <c r="C32" s="69"/>
      <c r="D32" s="69"/>
      <c r="E32" s="69"/>
    </row>
    <row r="33" spans="3:5" ht="12.75">
      <c r="C33" s="69"/>
      <c r="D33" s="69"/>
      <c r="E33" s="69"/>
    </row>
    <row r="34" spans="1:5" ht="12.75">
      <c r="A34" t="s">
        <v>225</v>
      </c>
      <c r="C34" s="69">
        <v>-469</v>
      </c>
      <c r="D34" s="69"/>
      <c r="E34" s="69">
        <v>-2747</v>
      </c>
    </row>
    <row r="35" spans="1:5" ht="12.75">
      <c r="A35" t="s">
        <v>226</v>
      </c>
      <c r="C35" s="69">
        <v>-11503</v>
      </c>
      <c r="D35" s="69"/>
      <c r="E35" s="69">
        <v>397</v>
      </c>
    </row>
    <row r="36" spans="1:5" ht="12.75">
      <c r="A36" t="s">
        <v>227</v>
      </c>
      <c r="C36" s="70">
        <f>SUM(C31:C35)</f>
        <v>-11972</v>
      </c>
      <c r="D36" s="69"/>
      <c r="E36" s="70">
        <f>E34+E35</f>
        <v>-2350</v>
      </c>
    </row>
    <row r="37" spans="3:5" ht="12.75">
      <c r="C37" s="71"/>
      <c r="D37" s="69"/>
      <c r="E37" s="71"/>
    </row>
    <row r="38" spans="1:5" ht="12.75">
      <c r="A38" t="s">
        <v>228</v>
      </c>
      <c r="C38" s="69">
        <f>C23+C30+C36</f>
        <v>606</v>
      </c>
      <c r="D38" s="69"/>
      <c r="E38" s="69">
        <f>E23+E30+E36</f>
        <v>18951</v>
      </c>
    </row>
    <row r="39" spans="3:5" ht="12.75">
      <c r="C39" s="69"/>
      <c r="D39" s="69"/>
      <c r="E39" s="69"/>
    </row>
    <row r="40" spans="1:7" ht="12.75">
      <c r="A40" t="s">
        <v>229</v>
      </c>
      <c r="C40" s="69">
        <v>60291</v>
      </c>
      <c r="D40" s="69"/>
      <c r="E40" s="69">
        <f>29946+7297</f>
        <v>37243</v>
      </c>
      <c r="G40" s="69"/>
    </row>
    <row r="41" spans="3:5" ht="12.75">
      <c r="C41" s="69"/>
      <c r="D41" s="69"/>
      <c r="E41" s="69"/>
    </row>
    <row r="42" spans="1:5" ht="13.5" thickBot="1">
      <c r="A42" t="s">
        <v>230</v>
      </c>
      <c r="C42" s="72">
        <f>SUM(C38:C41)</f>
        <v>60897</v>
      </c>
      <c r="D42" s="69"/>
      <c r="E42" s="72">
        <f>SUM(E38:E41)</f>
        <v>56194</v>
      </c>
    </row>
    <row r="43" spans="1:5" ht="12.75">
      <c r="A43" t="s">
        <v>231</v>
      </c>
      <c r="C43" s="69"/>
      <c r="D43" s="69"/>
      <c r="E43" s="69"/>
    </row>
    <row r="44" spans="1:5" ht="12.75">
      <c r="A44" t="s">
        <v>185</v>
      </c>
      <c r="C44" s="69">
        <v>72022</v>
      </c>
      <c r="D44" s="69"/>
      <c r="E44" s="69">
        <f>58114+7297</f>
        <v>65411</v>
      </c>
    </row>
    <row r="45" spans="1:5" ht="12.75">
      <c r="A45" t="s">
        <v>108</v>
      </c>
      <c r="C45" s="73">
        <v>-1211</v>
      </c>
      <c r="D45" s="69"/>
      <c r="E45" s="74">
        <v>-1914</v>
      </c>
    </row>
    <row r="46" spans="3:5" ht="12.75">
      <c r="C46" s="69">
        <f>SUM(C43:C45)</f>
        <v>70811</v>
      </c>
      <c r="D46" s="69"/>
      <c r="E46" s="69">
        <f>SUM(E43:E45)</f>
        <v>63497</v>
      </c>
    </row>
    <row r="47" spans="3:5" ht="12.75">
      <c r="C47" s="69"/>
      <c r="D47" s="69"/>
      <c r="E47" s="69"/>
    </row>
    <row r="48" spans="1:5" ht="12.75">
      <c r="A48" t="s">
        <v>232</v>
      </c>
      <c r="C48" s="69">
        <v>-9914</v>
      </c>
      <c r="D48" s="69"/>
      <c r="E48" s="69">
        <v>-7303</v>
      </c>
    </row>
    <row r="49" ht="12.75">
      <c r="B49" t="s">
        <v>233</v>
      </c>
    </row>
    <row r="50" spans="3:5" ht="13.5" thickBot="1">
      <c r="C50" s="72">
        <f>C46+C48</f>
        <v>60897</v>
      </c>
      <c r="D50" s="71"/>
      <c r="E50" s="72">
        <f>E46+E48</f>
        <v>56194</v>
      </c>
    </row>
    <row r="52" spans="6:8" ht="12.75">
      <c r="F52" s="69"/>
      <c r="H52" s="69"/>
    </row>
  </sheetData>
  <mergeCells count="1">
    <mergeCell ref="C6:E6"/>
  </mergeCells>
  <printOptions/>
  <pageMargins left="0.75" right="0.5" top="1" bottom="0.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140625" defaultRowHeight="12.75"/>
  <cols>
    <col min="1" max="1" width="3.421875" style="37" customWidth="1"/>
    <col min="2" max="2" width="25.140625" style="37" customWidth="1"/>
    <col min="3" max="3" width="9.140625" style="37" customWidth="1"/>
    <col min="4" max="4" width="11.28125" style="37" customWidth="1"/>
    <col min="5" max="5" width="10.140625" style="37" customWidth="1"/>
    <col min="6" max="6" width="15.57421875" style="37" customWidth="1"/>
    <col min="7" max="7" width="13.00390625" style="37" customWidth="1"/>
    <col min="8" max="8" width="9.7109375" style="37" customWidth="1"/>
    <col min="9" max="9" width="11.00390625" style="37" customWidth="1"/>
    <col min="10" max="16384" width="9.140625" style="37" customWidth="1"/>
  </cols>
  <sheetData>
    <row r="1" ht="16.5">
      <c r="A1" s="36" t="s">
        <v>0</v>
      </c>
    </row>
    <row r="2" ht="16.5">
      <c r="A2" s="37" t="s">
        <v>1</v>
      </c>
    </row>
    <row r="3" ht="16.5">
      <c r="A3" s="36" t="s">
        <v>234</v>
      </c>
    </row>
    <row r="4" ht="16.5">
      <c r="A4" s="36" t="s">
        <v>144</v>
      </c>
    </row>
    <row r="5" ht="16.5">
      <c r="A5" s="37" t="s">
        <v>145</v>
      </c>
    </row>
    <row r="7" spans="3:9" ht="16.5">
      <c r="C7" s="36"/>
      <c r="D7" s="36" t="s">
        <v>235</v>
      </c>
      <c r="E7" s="36"/>
      <c r="F7" s="36"/>
      <c r="G7" s="36"/>
      <c r="H7" s="75" t="s">
        <v>236</v>
      </c>
      <c r="I7" s="75" t="s">
        <v>237</v>
      </c>
    </row>
    <row r="8" spans="3:9" ht="16.5">
      <c r="C8" s="40" t="s">
        <v>152</v>
      </c>
      <c r="D8" s="36"/>
      <c r="E8" s="36"/>
      <c r="F8" s="75" t="s">
        <v>238</v>
      </c>
      <c r="G8" s="36"/>
      <c r="H8" s="75" t="s">
        <v>239</v>
      </c>
      <c r="I8" s="75" t="s">
        <v>240</v>
      </c>
    </row>
    <row r="9" spans="3:9" ht="16.5">
      <c r="C9" s="36"/>
      <c r="D9" s="75" t="s">
        <v>241</v>
      </c>
      <c r="E9" s="75" t="s">
        <v>241</v>
      </c>
      <c r="F9" s="75" t="s">
        <v>242</v>
      </c>
      <c r="G9" s="75"/>
      <c r="H9" s="75"/>
      <c r="I9" s="75"/>
    </row>
    <row r="10" spans="3:9" ht="16.5">
      <c r="C10" s="36"/>
      <c r="D10" s="75" t="s">
        <v>243</v>
      </c>
      <c r="E10" s="75" t="s">
        <v>244</v>
      </c>
      <c r="F10" s="75" t="s">
        <v>245</v>
      </c>
      <c r="G10" s="75" t="s">
        <v>246</v>
      </c>
      <c r="H10" s="75"/>
      <c r="I10" s="75"/>
    </row>
    <row r="11" spans="3:9" ht="16.5">
      <c r="C11" s="36"/>
      <c r="D11" s="75" t="s">
        <v>16</v>
      </c>
      <c r="E11" s="75" t="s">
        <v>16</v>
      </c>
      <c r="F11" s="75" t="s">
        <v>16</v>
      </c>
      <c r="G11" s="75" t="s">
        <v>16</v>
      </c>
      <c r="H11" s="75" t="s">
        <v>16</v>
      </c>
      <c r="I11" s="75" t="s">
        <v>16</v>
      </c>
    </row>
    <row r="14" spans="1:9" ht="16.5">
      <c r="A14" s="36" t="s">
        <v>247</v>
      </c>
      <c r="C14" s="38"/>
      <c r="D14" s="76">
        <v>100000</v>
      </c>
      <c r="E14" s="76">
        <v>172770</v>
      </c>
      <c r="F14" s="76">
        <v>86236</v>
      </c>
      <c r="G14" s="76">
        <f>SUM(D14:F14)</f>
        <v>359006</v>
      </c>
      <c r="H14" s="76">
        <v>69956</v>
      </c>
      <c r="I14" s="76">
        <f>SUM(G14:H14)</f>
        <v>428962</v>
      </c>
    </row>
    <row r="15" spans="3:9" ht="16.5">
      <c r="C15" s="38"/>
      <c r="D15" s="76"/>
      <c r="E15" s="76"/>
      <c r="F15" s="76"/>
      <c r="G15" s="76"/>
      <c r="H15" s="76"/>
      <c r="I15" s="76"/>
    </row>
    <row r="16" spans="1:9" ht="16.5">
      <c r="A16" s="37" t="s">
        <v>248</v>
      </c>
      <c r="C16" s="38"/>
      <c r="D16" s="77">
        <v>0</v>
      </c>
      <c r="E16" s="77">
        <v>0</v>
      </c>
      <c r="F16" s="77">
        <v>9694</v>
      </c>
      <c r="G16" s="77">
        <v>9694</v>
      </c>
      <c r="H16" s="77">
        <v>6640</v>
      </c>
      <c r="I16" s="77">
        <f>SUM(G16:H16)</f>
        <v>16334</v>
      </c>
    </row>
    <row r="17" spans="3:9" ht="16.5">
      <c r="C17" s="38"/>
      <c r="D17" s="77"/>
      <c r="E17" s="77"/>
      <c r="F17" s="77"/>
      <c r="G17" s="77"/>
      <c r="H17" s="77"/>
      <c r="I17" s="77"/>
    </row>
    <row r="18" spans="1:9" ht="16.5">
      <c r="A18" s="37" t="s">
        <v>249</v>
      </c>
      <c r="C18" s="38"/>
      <c r="D18" s="78">
        <v>0</v>
      </c>
      <c r="E18" s="78">
        <v>0</v>
      </c>
      <c r="F18" s="78">
        <v>-1825</v>
      </c>
      <c r="G18" s="78">
        <f>SUM(D18:F18)</f>
        <v>-1825</v>
      </c>
      <c r="H18" s="78">
        <v>0</v>
      </c>
      <c r="I18" s="78">
        <f>SUM(G18:H18)</f>
        <v>-1825</v>
      </c>
    </row>
    <row r="19" spans="3:9" ht="16.5">
      <c r="C19" s="38"/>
      <c r="D19" s="77"/>
      <c r="E19" s="77"/>
      <c r="F19" s="77"/>
      <c r="G19" s="77"/>
      <c r="H19" s="77"/>
      <c r="I19" s="77"/>
    </row>
    <row r="20" spans="1:9" ht="17.25" thickBot="1">
      <c r="A20" s="36" t="s">
        <v>170</v>
      </c>
      <c r="C20" s="38"/>
      <c r="D20" s="79">
        <f aca="true" t="shared" si="0" ref="D20:I20">SUM(D14:D18)</f>
        <v>100000</v>
      </c>
      <c r="E20" s="79">
        <f t="shared" si="0"/>
        <v>172770</v>
      </c>
      <c r="F20" s="79">
        <f t="shared" si="0"/>
        <v>94105</v>
      </c>
      <c r="G20" s="79">
        <f t="shared" si="0"/>
        <v>366875</v>
      </c>
      <c r="H20" s="79">
        <f t="shared" si="0"/>
        <v>76596</v>
      </c>
      <c r="I20" s="79">
        <f t="shared" si="0"/>
        <v>443471</v>
      </c>
    </row>
    <row r="21" spans="1:9" ht="16.5">
      <c r="A21" s="36"/>
      <c r="C21" s="38"/>
      <c r="D21" s="76"/>
      <c r="E21" s="76"/>
      <c r="F21" s="76"/>
      <c r="G21" s="76"/>
      <c r="H21" s="76"/>
      <c r="I21" s="76"/>
    </row>
    <row r="22" spans="1:9" ht="16.5">
      <c r="A22" s="36"/>
      <c r="C22" s="38"/>
      <c r="D22" s="76"/>
      <c r="E22" s="76"/>
      <c r="F22" s="76"/>
      <c r="G22" s="76"/>
      <c r="H22" s="76"/>
      <c r="I22" s="76"/>
    </row>
    <row r="23" spans="1:9" ht="16.5">
      <c r="A23" s="36"/>
      <c r="C23" s="38"/>
      <c r="D23" s="76"/>
      <c r="E23" s="76"/>
      <c r="F23" s="76"/>
      <c r="G23" s="76"/>
      <c r="H23" s="76"/>
      <c r="I23" s="76"/>
    </row>
    <row r="24" spans="1:9" ht="16.5">
      <c r="A24" s="80" t="s">
        <v>250</v>
      </c>
      <c r="C24" s="38"/>
      <c r="D24" s="76"/>
      <c r="E24" s="76"/>
      <c r="F24" s="76"/>
      <c r="G24" s="76"/>
      <c r="H24" s="76"/>
      <c r="I24" s="76"/>
    </row>
    <row r="25" spans="3:9" ht="16.5">
      <c r="C25" s="38"/>
      <c r="D25" s="76"/>
      <c r="E25" s="76"/>
      <c r="F25" s="76"/>
      <c r="G25" s="76"/>
      <c r="H25" s="76"/>
      <c r="I25" s="76"/>
    </row>
    <row r="26" spans="1:9" ht="16.5">
      <c r="A26" s="36" t="s">
        <v>251</v>
      </c>
      <c r="C26" s="38"/>
      <c r="D26" s="76">
        <v>100000</v>
      </c>
      <c r="E26" s="76">
        <v>172770</v>
      </c>
      <c r="F26" s="76">
        <v>67750</v>
      </c>
      <c r="G26" s="76">
        <f>SUM(D26:F26)</f>
        <v>340520</v>
      </c>
      <c r="H26" s="76">
        <v>66661</v>
      </c>
      <c r="I26" s="76">
        <f>G26+H26</f>
        <v>407181</v>
      </c>
    </row>
    <row r="27" spans="3:9" ht="16.5">
      <c r="C27" s="38"/>
      <c r="D27" s="76"/>
      <c r="E27" s="76"/>
      <c r="F27" s="76"/>
      <c r="G27" s="76"/>
      <c r="H27" s="76"/>
      <c r="I27" s="76"/>
    </row>
    <row r="28" spans="1:9" ht="16.5">
      <c r="A28" s="37" t="s">
        <v>252</v>
      </c>
      <c r="C28" s="38"/>
      <c r="D28" s="76">
        <v>0</v>
      </c>
      <c r="E28" s="76">
        <v>0</v>
      </c>
      <c r="F28" s="76">
        <v>346</v>
      </c>
      <c r="G28" s="76">
        <f>SUM(D28:F28)</f>
        <v>346</v>
      </c>
      <c r="H28" s="76">
        <v>0</v>
      </c>
      <c r="I28" s="76">
        <f>G28+H28</f>
        <v>346</v>
      </c>
    </row>
    <row r="29" spans="3:9" ht="16.5">
      <c r="C29" s="38"/>
      <c r="D29" s="78"/>
      <c r="E29" s="78"/>
      <c r="F29" s="78"/>
      <c r="G29" s="78"/>
      <c r="H29" s="78"/>
      <c r="I29" s="78"/>
    </row>
    <row r="30" spans="1:9" ht="16.5">
      <c r="A30" s="36" t="s">
        <v>253</v>
      </c>
      <c r="D30" s="76">
        <f aca="true" t="shared" si="1" ref="D30:I30">SUM(D26:D29)</f>
        <v>100000</v>
      </c>
      <c r="E30" s="76">
        <f t="shared" si="1"/>
        <v>172770</v>
      </c>
      <c r="F30" s="76">
        <f t="shared" si="1"/>
        <v>68096</v>
      </c>
      <c r="G30" s="76">
        <f t="shared" si="1"/>
        <v>340866</v>
      </c>
      <c r="H30" s="76">
        <f t="shared" si="1"/>
        <v>66661</v>
      </c>
      <c r="I30" s="76">
        <f t="shared" si="1"/>
        <v>407527</v>
      </c>
    </row>
    <row r="31" spans="1:9" ht="16.5">
      <c r="A31" s="36"/>
      <c r="D31" s="76"/>
      <c r="E31" s="76"/>
      <c r="F31" s="76"/>
      <c r="G31" s="76"/>
      <c r="H31" s="76"/>
      <c r="I31" s="76"/>
    </row>
    <row r="32" spans="1:9" ht="16.5">
      <c r="A32" s="37" t="s">
        <v>248</v>
      </c>
      <c r="D32" s="77">
        <v>0</v>
      </c>
      <c r="E32" s="77">
        <v>0</v>
      </c>
      <c r="F32" s="77">
        <v>6632</v>
      </c>
      <c r="G32" s="77">
        <f>SUM(D32:F32)</f>
        <v>6632</v>
      </c>
      <c r="H32" s="77">
        <v>7238</v>
      </c>
      <c r="I32" s="77">
        <f>SUM(G32:H32)</f>
        <v>13870</v>
      </c>
    </row>
    <row r="33" spans="4:9" ht="16.5">
      <c r="D33" s="78"/>
      <c r="E33" s="78"/>
      <c r="F33" s="78"/>
      <c r="G33" s="78"/>
      <c r="H33" s="78"/>
      <c r="I33" s="78"/>
    </row>
    <row r="34" spans="4:9" ht="16.5">
      <c r="D34" s="77"/>
      <c r="E34" s="77"/>
      <c r="F34" s="77"/>
      <c r="G34" s="77"/>
      <c r="H34" s="77"/>
      <c r="I34" s="77"/>
    </row>
    <row r="35" spans="1:9" ht="17.25" thickBot="1">
      <c r="A35" s="36" t="s">
        <v>254</v>
      </c>
      <c r="D35" s="79">
        <f aca="true" t="shared" si="2" ref="D35:I35">SUM(D30:D32)</f>
        <v>100000</v>
      </c>
      <c r="E35" s="79">
        <f t="shared" si="2"/>
        <v>172770</v>
      </c>
      <c r="F35" s="79">
        <f t="shared" si="2"/>
        <v>74728</v>
      </c>
      <c r="G35" s="79">
        <f t="shared" si="2"/>
        <v>347498</v>
      </c>
      <c r="H35" s="79">
        <f t="shared" si="2"/>
        <v>73899</v>
      </c>
      <c r="I35" s="79">
        <f t="shared" si="2"/>
        <v>421397</v>
      </c>
    </row>
    <row r="36" ht="16.5">
      <c r="G36" s="76"/>
    </row>
    <row r="49" ht="16.5"/>
    <row r="50" ht="16.5"/>
  </sheetData>
  <printOptions/>
  <pageMargins left="0.5" right="0.25" top="1" bottom="0.5"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L165"/>
  <sheetViews>
    <sheetView workbookViewId="0" topLeftCell="A1">
      <selection activeCell="A1" sqref="A1"/>
    </sheetView>
  </sheetViews>
  <sheetFormatPr defaultColWidth="9.140625" defaultRowHeight="12.75"/>
  <cols>
    <col min="1" max="1" width="3.7109375" style="2" customWidth="1"/>
    <col min="2" max="2" width="1.421875" style="2" customWidth="1"/>
    <col min="3" max="4" width="9.140625" style="2" customWidth="1"/>
    <col min="5" max="5" width="21.421875" style="2" customWidth="1"/>
    <col min="6" max="9" width="11.140625" style="2" customWidth="1"/>
    <col min="10" max="10" width="10.57421875" style="2" customWidth="1"/>
    <col min="11" max="16384" width="9.140625" style="2" customWidth="1"/>
  </cols>
  <sheetData>
    <row r="1" ht="12.75">
      <c r="A1" s="1" t="s">
        <v>0</v>
      </c>
    </row>
    <row r="2" spans="1:11" ht="12.75">
      <c r="A2" s="2" t="s">
        <v>1</v>
      </c>
      <c r="K2" s="3"/>
    </row>
    <row r="3" ht="12.75">
      <c r="A3" s="1" t="s">
        <v>2</v>
      </c>
    </row>
    <row r="4" ht="12.75">
      <c r="A4" s="1"/>
    </row>
    <row r="5" ht="12.75">
      <c r="A5" s="1"/>
    </row>
    <row r="6" ht="12.75"/>
    <row r="7" ht="12.75">
      <c r="A7" s="1"/>
    </row>
    <row r="8" spans="1:2" ht="12.75">
      <c r="A8" s="1" t="s">
        <v>3</v>
      </c>
      <c r="B8" s="1" t="s">
        <v>4</v>
      </c>
    </row>
    <row r="9" ht="12.75">
      <c r="A9" s="1"/>
    </row>
    <row r="10" ht="12.75">
      <c r="A10" s="1"/>
    </row>
    <row r="11" ht="12.75">
      <c r="A11" s="1"/>
    </row>
    <row r="12" ht="12.75">
      <c r="A12" s="1"/>
    </row>
    <row r="13" ht="12.75">
      <c r="A13" s="1"/>
    </row>
    <row r="14" ht="12.75">
      <c r="A14" s="1"/>
    </row>
    <row r="15" ht="12.75">
      <c r="A15" s="1"/>
    </row>
    <row r="16" ht="12.75">
      <c r="A16" s="1"/>
    </row>
    <row r="17" spans="1:2" ht="12.75">
      <c r="A17" s="1" t="s">
        <v>5</v>
      </c>
      <c r="B17" s="1" t="s">
        <v>6</v>
      </c>
    </row>
    <row r="18" ht="12.75">
      <c r="A18" s="1"/>
    </row>
    <row r="19" ht="12.75">
      <c r="A19" s="1"/>
    </row>
    <row r="20" ht="12.75"/>
    <row r="21" ht="12.75"/>
    <row r="22" ht="12.75">
      <c r="B22" s="2" t="s">
        <v>7</v>
      </c>
    </row>
    <row r="23" ht="12.75">
      <c r="B23" s="2" t="s">
        <v>8</v>
      </c>
    </row>
    <row r="24" ht="12.75"/>
    <row r="25" ht="12.75"/>
    <row r="26" ht="12.75"/>
    <row r="27" ht="12.75"/>
    <row r="28" ht="12.75"/>
    <row r="29" ht="12.75"/>
    <row r="30" ht="12.75"/>
    <row r="31" ht="12.75"/>
    <row r="32" ht="12.75"/>
    <row r="33" ht="12.75"/>
    <row r="34" spans="1:2" ht="12.75">
      <c r="A34" s="1"/>
      <c r="B34" s="1"/>
    </row>
    <row r="35" spans="1:2" ht="12.75">
      <c r="A35" s="1"/>
      <c r="B35" s="1"/>
    </row>
    <row r="36" spans="1:2" ht="12.75">
      <c r="A36" s="1"/>
      <c r="B36" s="1"/>
    </row>
    <row r="37" spans="1:2" ht="12.75">
      <c r="A37" s="1"/>
      <c r="B37" s="1"/>
    </row>
    <row r="38" spans="1:2" ht="12.75">
      <c r="A38" s="1"/>
      <c r="B38" s="1"/>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66" spans="1:2" ht="12.75">
      <c r="A66" s="1" t="s">
        <v>9</v>
      </c>
      <c r="B66" s="1" t="s">
        <v>10</v>
      </c>
    </row>
    <row r="67" ht="12.75"/>
    <row r="68" ht="12.75"/>
    <row r="69" ht="12.75"/>
    <row r="70" spans="7:9" ht="12.75">
      <c r="G70" s="4" t="s">
        <v>11</v>
      </c>
      <c r="H70" s="5"/>
      <c r="I70" s="4" t="s">
        <v>12</v>
      </c>
    </row>
    <row r="71" spans="7:9" ht="12.75">
      <c r="G71" s="4" t="s">
        <v>13</v>
      </c>
      <c r="H71" s="4" t="s">
        <v>14</v>
      </c>
      <c r="I71" s="4" t="s">
        <v>15</v>
      </c>
    </row>
    <row r="72" spans="7:9" ht="12.75">
      <c r="G72" s="4" t="s">
        <v>16</v>
      </c>
      <c r="H72" s="4" t="s">
        <v>16</v>
      </c>
      <c r="I72" s="4" t="s">
        <v>16</v>
      </c>
    </row>
    <row r="73" spans="7:9" ht="12.75">
      <c r="G73" s="4"/>
      <c r="H73" s="5"/>
      <c r="I73" s="4"/>
    </row>
    <row r="74" spans="2:9" ht="12.75">
      <c r="B74" s="1" t="s">
        <v>17</v>
      </c>
      <c r="G74" s="4"/>
      <c r="H74" s="5"/>
      <c r="I74" s="4"/>
    </row>
    <row r="75" spans="3:12" ht="12.75">
      <c r="C75" s="2" t="s">
        <v>18</v>
      </c>
      <c r="G75" s="6">
        <v>84248</v>
      </c>
      <c r="H75" s="6">
        <v>37340</v>
      </c>
      <c r="I75" s="6">
        <v>121588</v>
      </c>
      <c r="L75" s="6"/>
    </row>
    <row r="76" spans="3:12" ht="12.75">
      <c r="C76" s="2" t="s">
        <v>19</v>
      </c>
      <c r="G76" s="6">
        <v>107513</v>
      </c>
      <c r="H76" s="6">
        <v>-74218</v>
      </c>
      <c r="I76" s="6">
        <v>33295</v>
      </c>
      <c r="L76" s="6"/>
    </row>
    <row r="77" spans="3:9" ht="13.5" thickBot="1">
      <c r="C77" s="2" t="s">
        <v>20</v>
      </c>
      <c r="G77" s="7">
        <v>0</v>
      </c>
      <c r="H77" s="7">
        <v>36878</v>
      </c>
      <c r="I77" s="7">
        <f>SUM(G77:H77)</f>
        <v>36878</v>
      </c>
    </row>
    <row r="79" spans="1:2" ht="12.75">
      <c r="A79" s="1" t="s">
        <v>21</v>
      </c>
      <c r="B79" s="1" t="s">
        <v>22</v>
      </c>
    </row>
    <row r="80" ht="12.75"/>
    <row r="81" ht="12.75"/>
    <row r="84" spans="1:2" ht="12.75">
      <c r="A84" s="1" t="s">
        <v>23</v>
      </c>
      <c r="B84" s="1" t="s">
        <v>24</v>
      </c>
    </row>
    <row r="85" spans="1:9" ht="12.75">
      <c r="A85" s="1"/>
      <c r="B85" s="1"/>
      <c r="F85" s="83" t="s">
        <v>25</v>
      </c>
      <c r="G85" s="83"/>
      <c r="H85" s="83" t="s">
        <v>26</v>
      </c>
      <c r="I85" s="83"/>
    </row>
    <row r="86" spans="1:9" ht="12.75">
      <c r="A86" s="1"/>
      <c r="B86" s="1"/>
      <c r="F86" s="8" t="s">
        <v>27</v>
      </c>
      <c r="G86" s="8" t="s">
        <v>28</v>
      </c>
      <c r="H86" s="8" t="s">
        <v>27</v>
      </c>
      <c r="I86" s="8" t="s">
        <v>28</v>
      </c>
    </row>
    <row r="87" spans="1:9" ht="12.75">
      <c r="A87" s="1"/>
      <c r="B87" s="1" t="s">
        <v>29</v>
      </c>
      <c r="F87" s="8" t="s">
        <v>16</v>
      </c>
      <c r="G87" s="8" t="s">
        <v>16</v>
      </c>
      <c r="H87" s="8" t="s">
        <v>16</v>
      </c>
      <c r="I87" s="8" t="s">
        <v>16</v>
      </c>
    </row>
    <row r="89" ht="12.75">
      <c r="B89" s="2" t="s">
        <v>30</v>
      </c>
    </row>
    <row r="90" spans="3:9" ht="12.75">
      <c r="C90" s="2" t="s">
        <v>31</v>
      </c>
      <c r="F90" s="6">
        <v>3924</v>
      </c>
      <c r="G90" s="6">
        <v>3986</v>
      </c>
      <c r="H90" s="6">
        <v>7499</v>
      </c>
      <c r="I90" s="6">
        <v>7121</v>
      </c>
    </row>
    <row r="91" spans="3:9" ht="12.75">
      <c r="C91" s="2" t="s">
        <v>32</v>
      </c>
      <c r="F91" s="6">
        <v>19076</v>
      </c>
      <c r="G91" s="6">
        <v>18611</v>
      </c>
      <c r="H91" s="6">
        <v>41950</v>
      </c>
      <c r="I91" s="6">
        <v>38823</v>
      </c>
    </row>
    <row r="92" spans="3:9" ht="12.75">
      <c r="C92" s="2" t="s">
        <v>33</v>
      </c>
      <c r="F92" s="6">
        <v>2612</v>
      </c>
      <c r="G92" s="6">
        <v>4556</v>
      </c>
      <c r="H92" s="6">
        <v>8823</v>
      </c>
      <c r="I92" s="6">
        <v>9978</v>
      </c>
    </row>
    <row r="93" spans="3:9" ht="12.75">
      <c r="C93" s="2" t="s">
        <v>34</v>
      </c>
      <c r="F93" s="9">
        <v>907</v>
      </c>
      <c r="G93" s="9">
        <v>1580</v>
      </c>
      <c r="H93" s="9">
        <v>1412</v>
      </c>
      <c r="I93" s="9">
        <v>3686</v>
      </c>
    </row>
    <row r="94" spans="3:9" ht="12.75">
      <c r="C94" s="2" t="s">
        <v>35</v>
      </c>
      <c r="F94" s="6">
        <f>SUM(F89:F93)</f>
        <v>26519</v>
      </c>
      <c r="G94" s="6">
        <f>SUM(G89:G93)</f>
        <v>28733</v>
      </c>
      <c r="H94" s="6">
        <f>SUM(H89:H93)</f>
        <v>59684</v>
      </c>
      <c r="I94" s="6">
        <f>SUM(I89:I93)</f>
        <v>59608</v>
      </c>
    </row>
    <row r="95" spans="3:9" ht="12.75">
      <c r="C95" s="2" t="s">
        <v>36</v>
      </c>
      <c r="F95" s="9">
        <v>-400</v>
      </c>
      <c r="G95" s="9">
        <v>-1000</v>
      </c>
      <c r="H95" s="9">
        <v>-400</v>
      </c>
      <c r="I95" s="9">
        <v>-2600</v>
      </c>
    </row>
    <row r="96" spans="6:9" ht="13.5" thickBot="1">
      <c r="F96" s="10">
        <f>F94+F95</f>
        <v>26119</v>
      </c>
      <c r="G96" s="10">
        <f>G94+G95</f>
        <v>27733</v>
      </c>
      <c r="H96" s="10">
        <f>H94+H95</f>
        <v>59284</v>
      </c>
      <c r="I96" s="10">
        <f>I94+I95</f>
        <v>57008</v>
      </c>
    </row>
    <row r="97" spans="2:9" ht="12.75">
      <c r="B97" s="1" t="s">
        <v>37</v>
      </c>
      <c r="F97" s="6"/>
      <c r="G97" s="6"/>
      <c r="H97" s="6"/>
      <c r="I97" s="6"/>
    </row>
    <row r="98" spans="2:9" ht="12.75">
      <c r="B98" s="1"/>
      <c r="F98" s="6"/>
      <c r="G98" s="6"/>
      <c r="H98" s="6"/>
      <c r="I98" s="6"/>
    </row>
    <row r="99" spans="2:9" ht="12.75">
      <c r="B99" s="2" t="s">
        <v>38</v>
      </c>
      <c r="F99" s="6"/>
      <c r="G99" s="6"/>
      <c r="H99" s="6"/>
      <c r="I99" s="6"/>
    </row>
    <row r="100" spans="3:9" ht="12.75">
      <c r="C100" s="2" t="s">
        <v>31</v>
      </c>
      <c r="F100" s="6">
        <v>-482</v>
      </c>
      <c r="G100" s="6">
        <f>'[1]CORPORATE'!I36</f>
        <v>-76</v>
      </c>
      <c r="H100" s="6">
        <v>-883</v>
      </c>
      <c r="I100" s="6">
        <v>-526</v>
      </c>
    </row>
    <row r="101" spans="3:9" ht="12.75">
      <c r="C101" s="2" t="s">
        <v>32</v>
      </c>
      <c r="F101" s="6">
        <v>8720</v>
      </c>
      <c r="G101" s="6">
        <v>11004</v>
      </c>
      <c r="H101" s="6">
        <v>19122</v>
      </c>
      <c r="I101" s="6">
        <v>20774</v>
      </c>
    </row>
    <row r="102" spans="3:9" ht="12.75">
      <c r="C102" s="2" t="s">
        <v>33</v>
      </c>
      <c r="F102" s="6">
        <v>614</v>
      </c>
      <c r="G102" s="6">
        <v>417</v>
      </c>
      <c r="H102" s="6">
        <v>2009</v>
      </c>
      <c r="I102" s="6">
        <f>980+344+-8</f>
        <v>1316</v>
      </c>
    </row>
    <row r="103" spans="3:9" ht="12.75">
      <c r="C103" s="2" t="s">
        <v>34</v>
      </c>
      <c r="F103" s="9">
        <v>825</v>
      </c>
      <c r="G103" s="9">
        <v>405</v>
      </c>
      <c r="H103" s="9">
        <v>2097</v>
      </c>
      <c r="I103" s="9">
        <f>461+79-1</f>
        <v>539</v>
      </c>
    </row>
    <row r="104" spans="6:9" ht="12.75">
      <c r="F104" s="11">
        <f>SUM(F99:F103)</f>
        <v>9677</v>
      </c>
      <c r="G104" s="11">
        <f>SUM(G99:G103)</f>
        <v>11750</v>
      </c>
      <c r="H104" s="11">
        <f>SUM(H99:H103)</f>
        <v>22345</v>
      </c>
      <c r="I104" s="11">
        <f>SUM(I99:I103)</f>
        <v>22103</v>
      </c>
    </row>
    <row r="105" spans="3:9" ht="12.75">
      <c r="C105" s="2" t="s">
        <v>39</v>
      </c>
      <c r="F105" s="11">
        <v>550</v>
      </c>
      <c r="G105" s="11">
        <v>8</v>
      </c>
      <c r="H105" s="11">
        <v>835</v>
      </c>
      <c r="I105" s="11">
        <v>171</v>
      </c>
    </row>
    <row r="106" spans="3:9" ht="12.75">
      <c r="C106" s="2" t="s">
        <v>40</v>
      </c>
      <c r="F106" s="11">
        <v>-492</v>
      </c>
      <c r="G106" s="11">
        <v>-925</v>
      </c>
      <c r="H106" s="11">
        <v>-584</v>
      </c>
      <c r="I106" s="11">
        <v>-2018</v>
      </c>
    </row>
    <row r="107" spans="3:9" ht="12.75">
      <c r="C107" s="2" t="s">
        <v>41</v>
      </c>
      <c r="F107" s="11">
        <v>0</v>
      </c>
      <c r="G107" s="11">
        <v>0</v>
      </c>
      <c r="H107" s="11">
        <v>0</v>
      </c>
      <c r="I107" s="11">
        <v>0</v>
      </c>
    </row>
    <row r="108" spans="6:9" ht="13.5" thickBot="1">
      <c r="F108" s="10">
        <f>SUM(F104:F107)</f>
        <v>9735</v>
      </c>
      <c r="G108" s="10">
        <f>SUM(G104:G107)</f>
        <v>10833</v>
      </c>
      <c r="H108" s="10">
        <f>SUM(H104:H107)</f>
        <v>22596</v>
      </c>
      <c r="I108" s="10">
        <f>SUM(I104:I107)</f>
        <v>20256</v>
      </c>
    </row>
    <row r="109" spans="7:8" ht="12.75">
      <c r="G109" s="11"/>
      <c r="H109" s="6"/>
    </row>
    <row r="110" ht="12.75"/>
    <row r="111" spans="6:9" ht="12.75">
      <c r="F111" s="6"/>
      <c r="G111" s="6"/>
      <c r="I111" s="6"/>
    </row>
    <row r="112" ht="12.75"/>
    <row r="113" ht="12.75"/>
    <row r="114" ht="12.75"/>
    <row r="115" spans="1:2" ht="12.75">
      <c r="A115" s="1" t="s">
        <v>42</v>
      </c>
      <c r="B115" s="1" t="s">
        <v>43</v>
      </c>
    </row>
    <row r="116" spans="1:2" ht="12.75">
      <c r="A116" s="1"/>
      <c r="B116" s="1"/>
    </row>
    <row r="117" ht="12.75"/>
    <row r="118" ht="12.75"/>
    <row r="119" spans="1:2" ht="12.75">
      <c r="A119" s="1" t="s">
        <v>44</v>
      </c>
      <c r="B119" s="1" t="s">
        <v>45</v>
      </c>
    </row>
    <row r="120" ht="12.75"/>
    <row r="121" ht="12.75"/>
    <row r="122" spans="1:2" ht="12.75">
      <c r="A122" s="1" t="s">
        <v>46</v>
      </c>
      <c r="B122" s="1" t="s">
        <v>47</v>
      </c>
    </row>
    <row r="123" ht="12.75"/>
    <row r="124" ht="12.75"/>
    <row r="125" ht="12.75"/>
    <row r="126" ht="12.75"/>
    <row r="129" spans="1:2" ht="12.75">
      <c r="A129" s="1" t="s">
        <v>48</v>
      </c>
      <c r="B129" s="1" t="s">
        <v>49</v>
      </c>
    </row>
    <row r="130" ht="12.75"/>
    <row r="131" ht="12.75"/>
    <row r="132" ht="12.75"/>
    <row r="133" ht="12.75"/>
    <row r="135" spans="1:2" ht="12.75">
      <c r="A135" s="1" t="s">
        <v>50</v>
      </c>
      <c r="B135" s="1" t="s">
        <v>51</v>
      </c>
    </row>
    <row r="136" ht="12.75"/>
    <row r="137" ht="12.75"/>
    <row r="138" ht="12.75"/>
    <row r="139" ht="12.75"/>
    <row r="140" spans="1:2" ht="12.75">
      <c r="A140" s="1" t="s">
        <v>52</v>
      </c>
      <c r="B140" s="1" t="s">
        <v>53</v>
      </c>
    </row>
    <row r="141" ht="12.75"/>
    <row r="142" ht="12.75"/>
    <row r="143" ht="12.75"/>
    <row r="144" spans="1:2" ht="12.75">
      <c r="A144" s="1" t="s">
        <v>54</v>
      </c>
      <c r="B144" s="1" t="s">
        <v>55</v>
      </c>
    </row>
    <row r="145" ht="12.75"/>
    <row r="146" ht="12.75"/>
    <row r="147" spans="1:2" ht="12.75">
      <c r="A147" s="1" t="s">
        <v>56</v>
      </c>
      <c r="B147" s="1" t="s">
        <v>57</v>
      </c>
    </row>
    <row r="148" ht="12.75"/>
    <row r="149" ht="12.75"/>
    <row r="150" spans="8:9" ht="12.75">
      <c r="H150" s="8" t="s">
        <v>58</v>
      </c>
      <c r="I150" s="8" t="s">
        <v>58</v>
      </c>
    </row>
    <row r="151" spans="8:9" ht="12.75">
      <c r="H151" s="8" t="s">
        <v>27</v>
      </c>
      <c r="I151" s="86">
        <v>39082</v>
      </c>
    </row>
    <row r="152" spans="8:9" ht="12.75">
      <c r="H152" s="8" t="s">
        <v>16</v>
      </c>
      <c r="I152" s="8" t="s">
        <v>16</v>
      </c>
    </row>
    <row r="153" ht="12.75">
      <c r="I153" s="8"/>
    </row>
    <row r="154" spans="2:9" ht="13.5" thickBot="1">
      <c r="B154" s="2" t="s">
        <v>59</v>
      </c>
      <c r="H154" s="7">
        <v>9549</v>
      </c>
      <c r="I154" s="12">
        <v>11512</v>
      </c>
    </row>
    <row r="155" spans="8:9" ht="12.75">
      <c r="H155" s="11"/>
      <c r="I155" s="13"/>
    </row>
    <row r="156" spans="1:3" ht="12.75">
      <c r="A156" s="1" t="s">
        <v>60</v>
      </c>
      <c r="B156" s="1" t="s">
        <v>61</v>
      </c>
      <c r="C156" s="1"/>
    </row>
    <row r="157" ht="12.75">
      <c r="B157" s="2" t="s">
        <v>62</v>
      </c>
    </row>
    <row r="158" spans="8:9" ht="12.75">
      <c r="H158" s="8" t="s">
        <v>58</v>
      </c>
      <c r="I158" s="8" t="s">
        <v>58</v>
      </c>
    </row>
    <row r="159" spans="1:9" ht="12.75">
      <c r="A159" s="14"/>
      <c r="H159" s="8" t="s">
        <v>63</v>
      </c>
      <c r="I159" s="86">
        <v>39082</v>
      </c>
    </row>
    <row r="160" spans="1:9" ht="12.75">
      <c r="A160" s="14"/>
      <c r="B160" s="1" t="s">
        <v>64</v>
      </c>
      <c r="H160" s="8" t="s">
        <v>16</v>
      </c>
      <c r="I160" s="8" t="s">
        <v>16</v>
      </c>
    </row>
    <row r="161" ht="12.75">
      <c r="A161" s="14"/>
    </row>
    <row r="162" ht="12.75">
      <c r="A162" s="14"/>
    </row>
    <row r="163" spans="1:9" ht="13.5" thickBot="1">
      <c r="A163" s="14"/>
      <c r="H163" s="7">
        <v>3460</v>
      </c>
      <c r="I163" s="7">
        <v>4346</v>
      </c>
    </row>
    <row r="164" ht="12.75">
      <c r="A164" s="14"/>
    </row>
    <row r="165" spans="1:2" ht="12.75">
      <c r="A165" s="1" t="s">
        <v>65</v>
      </c>
      <c r="B165" s="1" t="s">
        <v>66</v>
      </c>
    </row>
    <row r="167" ht="12.75"/>
  </sheetData>
  <mergeCells count="2">
    <mergeCell ref="F85:G85"/>
    <mergeCell ref="H85:I85"/>
  </mergeCells>
  <printOptions/>
  <pageMargins left="0.75" right="0.75" top="1" bottom="0.75" header="0.5" footer="0.5"/>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M164"/>
  <sheetViews>
    <sheetView tabSelected="1" workbookViewId="0" topLeftCell="A1">
      <selection activeCell="A1" sqref="A1"/>
    </sheetView>
  </sheetViews>
  <sheetFormatPr defaultColWidth="9.140625" defaultRowHeight="12.75"/>
  <cols>
    <col min="1" max="1" width="4.421875" style="24" customWidth="1"/>
    <col min="2" max="2" width="3.140625" style="18" customWidth="1"/>
    <col min="3" max="7" width="9.140625" style="18" customWidth="1"/>
    <col min="8" max="11" width="10.28125" style="18" customWidth="1"/>
    <col min="12" max="16384" width="9.140625" style="18" customWidth="1"/>
  </cols>
  <sheetData>
    <row r="1" spans="1:13" ht="12.75">
      <c r="A1" s="15" t="s">
        <v>67</v>
      </c>
      <c r="B1" s="16"/>
      <c r="C1" s="17"/>
      <c r="D1" s="17"/>
      <c r="E1" s="17"/>
      <c r="F1" s="17"/>
      <c r="G1" s="17"/>
      <c r="H1" s="17"/>
      <c r="I1" s="17"/>
      <c r="J1" s="17"/>
      <c r="K1" s="17"/>
      <c r="L1" s="17"/>
      <c r="M1" s="17"/>
    </row>
    <row r="2" spans="1:13" ht="12.75">
      <c r="A2" s="18" t="s">
        <v>1</v>
      </c>
      <c r="B2" s="16"/>
      <c r="C2" s="17"/>
      <c r="D2" s="17"/>
      <c r="E2" s="17"/>
      <c r="F2" s="17"/>
      <c r="G2" s="17"/>
      <c r="H2" s="17"/>
      <c r="I2" s="17"/>
      <c r="J2" s="17"/>
      <c r="K2" s="17"/>
      <c r="L2" s="17"/>
      <c r="M2" s="17"/>
    </row>
    <row r="3" spans="1:13" ht="12.75">
      <c r="A3" s="19" t="s">
        <v>2</v>
      </c>
      <c r="B3" s="16"/>
      <c r="C3" s="17"/>
      <c r="D3" s="17"/>
      <c r="E3" s="17"/>
      <c r="F3" s="17"/>
      <c r="G3" s="17"/>
      <c r="H3" s="17"/>
      <c r="I3" s="17"/>
      <c r="J3" s="17"/>
      <c r="K3" s="17"/>
      <c r="L3" s="17"/>
      <c r="M3" s="17"/>
    </row>
    <row r="4" spans="1:13" ht="12.75">
      <c r="A4" s="20"/>
      <c r="B4" s="17"/>
      <c r="C4" s="17"/>
      <c r="D4" s="17"/>
      <c r="E4" s="17"/>
      <c r="F4" s="17"/>
      <c r="G4" s="17"/>
      <c r="H4" s="17"/>
      <c r="I4" s="17"/>
      <c r="J4" s="17"/>
      <c r="K4" s="17"/>
      <c r="L4" s="17"/>
      <c r="M4" s="17"/>
    </row>
    <row r="5" spans="1:13" ht="12.75">
      <c r="A5" s="21"/>
      <c r="B5" s="17"/>
      <c r="C5" s="17"/>
      <c r="D5" s="17"/>
      <c r="E5" s="17"/>
      <c r="F5" s="17"/>
      <c r="G5" s="17"/>
      <c r="H5" s="17"/>
      <c r="I5" s="17"/>
      <c r="J5" s="17"/>
      <c r="K5" s="17"/>
      <c r="L5" s="17"/>
      <c r="M5" s="17"/>
    </row>
    <row r="6" spans="1:13" ht="12.75">
      <c r="A6" s="21"/>
      <c r="B6" s="17"/>
      <c r="C6" s="17"/>
      <c r="D6" s="17"/>
      <c r="E6" s="17"/>
      <c r="F6" s="17"/>
      <c r="G6" s="17"/>
      <c r="H6" s="17"/>
      <c r="I6" s="17"/>
      <c r="J6" s="17"/>
      <c r="K6" s="17"/>
      <c r="L6" s="17"/>
      <c r="M6" s="17"/>
    </row>
    <row r="7" spans="1:13" ht="12.75">
      <c r="A7" s="21"/>
      <c r="B7" s="17"/>
      <c r="C7" s="17"/>
      <c r="D7" s="17"/>
      <c r="E7" s="17"/>
      <c r="F7" s="17"/>
      <c r="G7" s="17"/>
      <c r="H7" s="17"/>
      <c r="I7" s="17"/>
      <c r="J7" s="17"/>
      <c r="K7" s="17"/>
      <c r="L7" s="17"/>
      <c r="M7" s="17"/>
    </row>
    <row r="8" spans="1:2" ht="12.75">
      <c r="A8" s="22" t="s">
        <v>68</v>
      </c>
      <c r="B8" s="23" t="s">
        <v>69</v>
      </c>
    </row>
    <row r="9" ht="12.75"/>
    <row r="10" ht="12.75"/>
    <row r="11" ht="12.75"/>
    <row r="12" ht="12.75"/>
    <row r="13" ht="12.75"/>
    <row r="14" ht="12.75">
      <c r="M14" s="25"/>
    </row>
    <row r="15" ht="12.75"/>
    <row r="16" spans="1:2" ht="12.75">
      <c r="A16" s="22" t="s">
        <v>70</v>
      </c>
      <c r="B16" s="23" t="s">
        <v>71</v>
      </c>
    </row>
    <row r="17" ht="12.75"/>
    <row r="18" ht="12.75"/>
    <row r="19" ht="12.75"/>
    <row r="20" ht="12.75"/>
    <row r="21" spans="1:2" ht="12.75">
      <c r="A21" s="22" t="s">
        <v>72</v>
      </c>
      <c r="B21" s="23" t="s">
        <v>73</v>
      </c>
    </row>
    <row r="22" ht="12.75"/>
    <row r="23" ht="12.75"/>
    <row r="25" spans="1:2" ht="12.75">
      <c r="A25" s="22" t="s">
        <v>74</v>
      </c>
      <c r="B25" s="23" t="s">
        <v>75</v>
      </c>
    </row>
    <row r="26" ht="12.75"/>
    <row r="27" ht="12.75"/>
    <row r="28" ht="12.75"/>
    <row r="29" spans="1:2" ht="12.75">
      <c r="A29" s="22" t="s">
        <v>76</v>
      </c>
      <c r="B29" s="23" t="s">
        <v>77</v>
      </c>
    </row>
    <row r="30" spans="1:2" ht="12.75">
      <c r="A30" s="22"/>
      <c r="B30" s="18" t="s">
        <v>78</v>
      </c>
    </row>
    <row r="31" spans="8:11" ht="12.75">
      <c r="H31" s="82" t="s">
        <v>79</v>
      </c>
      <c r="I31" s="82"/>
      <c r="J31" s="82" t="s">
        <v>80</v>
      </c>
      <c r="K31" s="82"/>
    </row>
    <row r="32" spans="8:11" ht="12.75">
      <c r="H32" s="87">
        <v>39263</v>
      </c>
      <c r="I32" s="87">
        <v>38898</v>
      </c>
      <c r="J32" s="87">
        <v>39263</v>
      </c>
      <c r="K32" s="87">
        <v>38898</v>
      </c>
    </row>
    <row r="33" spans="8:11" ht="12.75">
      <c r="H33" s="22" t="s">
        <v>81</v>
      </c>
      <c r="I33" s="22" t="s">
        <v>81</v>
      </c>
      <c r="J33" s="22" t="s">
        <v>81</v>
      </c>
      <c r="K33" s="22" t="s">
        <v>81</v>
      </c>
    </row>
    <row r="35" spans="2:11" ht="12.75">
      <c r="B35" s="18" t="s">
        <v>82</v>
      </c>
      <c r="H35" s="26">
        <v>2671</v>
      </c>
      <c r="I35" s="26">
        <v>3271</v>
      </c>
      <c r="J35" s="26">
        <v>6233</v>
      </c>
      <c r="K35" s="26">
        <v>6318</v>
      </c>
    </row>
    <row r="36" spans="2:11" ht="12.75">
      <c r="B36" s="18" t="s">
        <v>83</v>
      </c>
      <c r="H36" s="27">
        <v>55</v>
      </c>
      <c r="I36" s="27">
        <v>68</v>
      </c>
      <c r="J36" s="27">
        <v>29</v>
      </c>
      <c r="K36" s="27">
        <v>68</v>
      </c>
    </row>
    <row r="37" spans="8:11" ht="12.75">
      <c r="H37" s="28">
        <f>SUM(H34:H36)</f>
        <v>2726</v>
      </c>
      <c r="I37" s="28">
        <f>SUM(I34:I36)</f>
        <v>3339</v>
      </c>
      <c r="J37" s="28">
        <f>SUM(J34:J36)</f>
        <v>6262</v>
      </c>
      <c r="K37" s="28">
        <f>SUM(K34:K36)</f>
        <v>6386</v>
      </c>
    </row>
    <row r="38" ht="12.75"/>
    <row r="39" ht="12.75"/>
    <row r="40" ht="12.75"/>
    <row r="41" ht="12.75"/>
    <row r="42" ht="12.75"/>
    <row r="43" ht="12.75"/>
    <row r="44" spans="1:2" ht="12.75">
      <c r="A44" s="22" t="s">
        <v>84</v>
      </c>
      <c r="B44" s="23" t="s">
        <v>85</v>
      </c>
    </row>
    <row r="45" ht="12.75"/>
    <row r="46" ht="12.75"/>
    <row r="47" ht="12.75"/>
    <row r="48" ht="12.75"/>
    <row r="49" spans="1:3" ht="12.75">
      <c r="A49" s="22" t="s">
        <v>86</v>
      </c>
      <c r="B49" s="23" t="s">
        <v>87</v>
      </c>
      <c r="C49" s="23"/>
    </row>
    <row r="50" ht="12.75">
      <c r="B50" s="18" t="s">
        <v>88</v>
      </c>
    </row>
    <row r="52" spans="3:11" ht="12.75">
      <c r="C52" s="17"/>
      <c r="D52" s="17"/>
      <c r="E52" s="17"/>
      <c r="F52" s="17"/>
      <c r="G52" s="17"/>
      <c r="H52" s="17"/>
      <c r="I52" s="17"/>
      <c r="J52" s="22" t="s">
        <v>58</v>
      </c>
      <c r="K52" s="22" t="s">
        <v>58</v>
      </c>
    </row>
    <row r="53" spans="3:11" ht="12.75">
      <c r="C53" s="17"/>
      <c r="D53" s="17"/>
      <c r="E53" s="17"/>
      <c r="F53" s="17"/>
      <c r="G53" s="17"/>
      <c r="H53" s="17"/>
      <c r="I53" s="17"/>
      <c r="J53" s="87">
        <v>39263</v>
      </c>
      <c r="K53" s="87">
        <v>39082</v>
      </c>
    </row>
    <row r="54" spans="3:11" ht="12.75">
      <c r="C54" s="17"/>
      <c r="D54" s="17"/>
      <c r="E54" s="17"/>
      <c r="F54" s="17"/>
      <c r="G54" s="17"/>
      <c r="H54" s="17"/>
      <c r="I54" s="17"/>
      <c r="J54" s="22" t="s">
        <v>16</v>
      </c>
      <c r="K54" s="22" t="s">
        <v>16</v>
      </c>
    </row>
    <row r="55" spans="3:11" ht="12.75">
      <c r="C55" s="17"/>
      <c r="D55" s="17"/>
      <c r="E55" s="17"/>
      <c r="F55" s="17"/>
      <c r="G55" s="17"/>
      <c r="H55" s="17"/>
      <c r="I55" s="17"/>
      <c r="J55" s="17"/>
      <c r="K55" s="17"/>
    </row>
    <row r="56" spans="3:11" ht="12.75">
      <c r="C56" s="29" t="s">
        <v>89</v>
      </c>
      <c r="D56" s="17"/>
      <c r="E56" s="17"/>
      <c r="F56" s="17"/>
      <c r="G56" s="17"/>
      <c r="H56" s="17"/>
      <c r="I56" s="17"/>
      <c r="J56" s="30">
        <v>27928</v>
      </c>
      <c r="K56" s="30">
        <v>24622</v>
      </c>
    </row>
    <row r="57" spans="3:11" ht="12.75">
      <c r="C57" s="29" t="s">
        <v>90</v>
      </c>
      <c r="D57" s="29"/>
      <c r="E57" s="29"/>
      <c r="F57" s="29"/>
      <c r="G57" s="29"/>
      <c r="H57" s="29"/>
      <c r="I57" s="29"/>
      <c r="J57" s="30">
        <v>44</v>
      </c>
      <c r="K57" s="11">
        <v>3306</v>
      </c>
    </row>
    <row r="58" spans="3:11" ht="12.75">
      <c r="C58" s="29" t="s">
        <v>91</v>
      </c>
      <c r="D58" s="29"/>
      <c r="E58" s="29"/>
      <c r="F58" s="29"/>
      <c r="G58" s="29"/>
      <c r="H58" s="29"/>
      <c r="I58" s="31"/>
      <c r="J58" s="27">
        <v>-4622</v>
      </c>
      <c r="K58" s="9">
        <v>0</v>
      </c>
    </row>
    <row r="59" spans="3:11" ht="13.5" thickBot="1">
      <c r="C59" s="29" t="s">
        <v>92</v>
      </c>
      <c r="D59" s="29"/>
      <c r="E59" s="29"/>
      <c r="F59" s="29"/>
      <c r="G59" s="29"/>
      <c r="H59" s="29"/>
      <c r="I59" s="29"/>
      <c r="J59" s="10">
        <f>SUM(J56:J58)</f>
        <v>23350</v>
      </c>
      <c r="K59" s="10">
        <f>SUM(K56:K58)</f>
        <v>27928</v>
      </c>
    </row>
    <row r="60" spans="3:11" ht="12.75">
      <c r="C60" s="2"/>
      <c r="D60" s="2"/>
      <c r="E60" s="2"/>
      <c r="F60" s="2"/>
      <c r="G60" s="2"/>
      <c r="H60" s="2"/>
      <c r="I60" s="2"/>
      <c r="J60" s="6"/>
      <c r="K60" s="26"/>
    </row>
    <row r="61" spans="3:11" ht="13.5" thickBot="1">
      <c r="C61" s="2" t="s">
        <v>93</v>
      </c>
      <c r="D61" s="2"/>
      <c r="E61" s="2"/>
      <c r="F61" s="2"/>
      <c r="G61" s="2"/>
      <c r="H61" s="2"/>
      <c r="I61" s="2"/>
      <c r="J61" s="7">
        <v>28574</v>
      </c>
      <c r="K61" s="7">
        <v>31554</v>
      </c>
    </row>
    <row r="62" spans="1:11" ht="12.75">
      <c r="A62" s="22"/>
      <c r="B62" s="23"/>
      <c r="C62" s="2"/>
      <c r="D62" s="2"/>
      <c r="E62" s="2"/>
      <c r="F62" s="2"/>
      <c r="G62" s="2"/>
      <c r="H62" s="2"/>
      <c r="I62" s="2"/>
      <c r="J62" s="6"/>
      <c r="K62" s="26"/>
    </row>
    <row r="63" spans="1:11" ht="13.5" thickBot="1">
      <c r="A63" s="22"/>
      <c r="B63" s="23"/>
      <c r="C63" s="17" t="s">
        <v>94</v>
      </c>
      <c r="J63" s="7">
        <v>22170</v>
      </c>
      <c r="K63" s="32">
        <v>21139</v>
      </c>
    </row>
    <row r="64" spans="2:11" ht="12.75">
      <c r="B64" s="17"/>
      <c r="C64" s="17"/>
      <c r="D64" s="17"/>
      <c r="E64" s="17"/>
      <c r="F64" s="17"/>
      <c r="G64" s="17"/>
      <c r="H64" s="17"/>
      <c r="I64" s="17"/>
      <c r="J64" s="30"/>
      <c r="K64" s="30"/>
    </row>
    <row r="65" spans="1:11" ht="12.75">
      <c r="A65" s="22" t="s">
        <v>86</v>
      </c>
      <c r="B65" s="23" t="s">
        <v>95</v>
      </c>
      <c r="C65" s="17"/>
      <c r="D65" s="17"/>
      <c r="E65" s="17"/>
      <c r="F65" s="17"/>
      <c r="G65" s="17"/>
      <c r="H65" s="17"/>
      <c r="I65" s="17"/>
      <c r="J65" s="22" t="s">
        <v>58</v>
      </c>
      <c r="K65" s="22" t="s">
        <v>58</v>
      </c>
    </row>
    <row r="66" spans="2:11" ht="12.75">
      <c r="B66" s="17"/>
      <c r="C66" s="17"/>
      <c r="D66" s="17"/>
      <c r="E66" s="17"/>
      <c r="F66" s="17"/>
      <c r="G66" s="17"/>
      <c r="H66" s="17"/>
      <c r="I66" s="17"/>
      <c r="J66" s="87">
        <v>39263</v>
      </c>
      <c r="K66" s="87">
        <v>39082</v>
      </c>
    </row>
    <row r="67" spans="2:11" ht="12.75">
      <c r="B67" s="17"/>
      <c r="C67" s="17"/>
      <c r="D67" s="17"/>
      <c r="E67" s="17"/>
      <c r="F67" s="17"/>
      <c r="G67" s="17"/>
      <c r="H67" s="17"/>
      <c r="I67" s="17"/>
      <c r="J67" s="22" t="s">
        <v>16</v>
      </c>
      <c r="K67" s="22" t="s">
        <v>16</v>
      </c>
    </row>
    <row r="68" spans="2:11" ht="12.75">
      <c r="B68" s="17"/>
      <c r="C68" s="17"/>
      <c r="D68" s="17"/>
      <c r="E68" s="17"/>
      <c r="F68" s="17"/>
      <c r="G68" s="17"/>
      <c r="H68" s="17"/>
      <c r="I68" s="17"/>
      <c r="J68" s="22"/>
      <c r="K68" s="22"/>
    </row>
    <row r="69" spans="2:11" ht="12.75">
      <c r="B69" s="17" t="s">
        <v>96</v>
      </c>
      <c r="C69" s="17" t="s">
        <v>97</v>
      </c>
      <c r="D69" s="17"/>
      <c r="E69" s="17"/>
      <c r="F69" s="17"/>
      <c r="G69" s="17"/>
      <c r="H69" s="17"/>
      <c r="I69" s="17"/>
      <c r="J69" s="30">
        <v>462</v>
      </c>
      <c r="K69" s="30">
        <v>0</v>
      </c>
    </row>
    <row r="70" spans="2:11" ht="13.5" thickBot="1">
      <c r="B70" s="17"/>
      <c r="C70" s="29" t="s">
        <v>98</v>
      </c>
      <c r="D70" s="17"/>
      <c r="E70" s="17"/>
      <c r="F70" s="17"/>
      <c r="G70" s="17"/>
      <c r="H70" s="17"/>
      <c r="I70" s="17"/>
      <c r="J70" s="7">
        <v>629</v>
      </c>
      <c r="K70" s="32">
        <v>-629</v>
      </c>
    </row>
    <row r="71" spans="2:11" ht="12.75">
      <c r="B71" s="17"/>
      <c r="C71" s="17"/>
      <c r="D71" s="17"/>
      <c r="E71" s="17"/>
      <c r="F71" s="17"/>
      <c r="G71" s="17"/>
      <c r="H71" s="17"/>
      <c r="I71" s="17"/>
      <c r="J71" s="17"/>
      <c r="K71" s="17"/>
    </row>
    <row r="72" spans="1:2" ht="12.75">
      <c r="A72" s="22" t="s">
        <v>99</v>
      </c>
      <c r="B72" s="23" t="s">
        <v>100</v>
      </c>
    </row>
    <row r="73" spans="1:2" ht="12.75">
      <c r="A73" s="22"/>
      <c r="B73" s="18" t="s">
        <v>101</v>
      </c>
    </row>
    <row r="75" spans="1:2" ht="12.75">
      <c r="A75" s="22" t="s">
        <v>102</v>
      </c>
      <c r="B75" s="23" t="s">
        <v>103</v>
      </c>
    </row>
    <row r="76" spans="10:11" ht="12.75">
      <c r="J76" s="22" t="s">
        <v>58</v>
      </c>
      <c r="K76" s="22" t="s">
        <v>58</v>
      </c>
    </row>
    <row r="77" spans="10:11" ht="12.75">
      <c r="J77" s="87">
        <v>39263</v>
      </c>
      <c r="K77" s="87">
        <v>39082</v>
      </c>
    </row>
    <row r="78" spans="1:11" ht="12.75">
      <c r="A78" s="24" t="s">
        <v>104</v>
      </c>
      <c r="B78" s="33" t="s">
        <v>105</v>
      </c>
      <c r="J78" s="22" t="s">
        <v>16</v>
      </c>
      <c r="K78" s="22" t="s">
        <v>16</v>
      </c>
    </row>
    <row r="79" ht="12.75">
      <c r="B79" s="18" t="s">
        <v>106</v>
      </c>
    </row>
    <row r="80" spans="3:11" ht="12.75">
      <c r="C80" s="18" t="s">
        <v>107</v>
      </c>
      <c r="J80" s="26">
        <v>2585</v>
      </c>
      <c r="K80" s="26">
        <v>2585</v>
      </c>
    </row>
    <row r="81" spans="3:11" ht="12.75">
      <c r="C81" s="18" t="s">
        <v>108</v>
      </c>
      <c r="J81" s="26">
        <v>1211</v>
      </c>
      <c r="K81" s="26">
        <v>2392</v>
      </c>
    </row>
    <row r="82" spans="3:11" ht="12.75">
      <c r="C82" s="18" t="s">
        <v>109</v>
      </c>
      <c r="J82" s="30">
        <v>112</v>
      </c>
      <c r="K82" s="30">
        <v>239</v>
      </c>
    </row>
    <row r="83" spans="3:11" ht="12.75">
      <c r="C83" s="18" t="s">
        <v>110</v>
      </c>
      <c r="J83" s="27">
        <v>5000</v>
      </c>
      <c r="K83" s="27">
        <v>5000</v>
      </c>
    </row>
    <row r="84" spans="10:11" ht="12.75">
      <c r="J84" s="30">
        <f>SUM(J80:J83)</f>
        <v>8908</v>
      </c>
      <c r="K84" s="30">
        <f>SUM(K80:K83)</f>
        <v>10216</v>
      </c>
    </row>
    <row r="85" spans="2:11" ht="12.75">
      <c r="B85" s="18" t="s">
        <v>111</v>
      </c>
      <c r="J85" s="26"/>
      <c r="K85" s="26"/>
    </row>
    <row r="86" spans="3:11" ht="12.75">
      <c r="C86" s="18" t="s">
        <v>112</v>
      </c>
      <c r="J86" s="26">
        <v>75500</v>
      </c>
      <c r="K86" s="26">
        <v>80603</v>
      </c>
    </row>
    <row r="87" spans="10:11" ht="13.5" thickBot="1">
      <c r="J87" s="34">
        <f>SUM(J84:J86)</f>
        <v>84408</v>
      </c>
      <c r="K87" s="34">
        <f>SUM(K84:K86)</f>
        <v>90819</v>
      </c>
    </row>
    <row r="88" spans="10:11" ht="12.75">
      <c r="J88" s="30"/>
      <c r="K88" s="30"/>
    </row>
    <row r="89" spans="1:11" ht="12.75">
      <c r="A89" s="24" t="s">
        <v>113</v>
      </c>
      <c r="B89" s="33" t="s">
        <v>114</v>
      </c>
      <c r="J89" s="26"/>
      <c r="K89" s="26"/>
    </row>
    <row r="90" spans="2:11" ht="12.75">
      <c r="B90" s="18" t="s">
        <v>106</v>
      </c>
      <c r="J90" s="26"/>
      <c r="K90" s="26"/>
    </row>
    <row r="91" spans="3:11" ht="12.75">
      <c r="C91" s="18" t="s">
        <v>109</v>
      </c>
      <c r="J91" s="26">
        <v>718</v>
      </c>
      <c r="K91" s="26">
        <v>721</v>
      </c>
    </row>
    <row r="92" spans="3:11" ht="12.75">
      <c r="C92" s="18" t="s">
        <v>115</v>
      </c>
      <c r="J92" s="26">
        <v>55000</v>
      </c>
      <c r="K92" s="26">
        <v>55000</v>
      </c>
    </row>
    <row r="93" spans="10:11" ht="12.75">
      <c r="J93" s="28">
        <f>SUM(J91:J92)</f>
        <v>55718</v>
      </c>
      <c r="K93" s="28">
        <f>SUM(K91:K92)</f>
        <v>55721</v>
      </c>
    </row>
    <row r="94" spans="2:11" ht="13.5" thickBot="1">
      <c r="B94" s="18" t="s">
        <v>116</v>
      </c>
      <c r="J94" s="34">
        <f>J87+J93</f>
        <v>140126</v>
      </c>
      <c r="K94" s="34">
        <f>K87+K93</f>
        <v>146540</v>
      </c>
    </row>
    <row r="96" spans="1:2" ht="12.75">
      <c r="A96" s="24" t="s">
        <v>117</v>
      </c>
      <c r="B96" s="33" t="s">
        <v>118</v>
      </c>
    </row>
    <row r="97" ht="12.75"/>
    <row r="98" ht="12.75"/>
    <row r="99" spans="1:3" ht="12.75">
      <c r="A99" s="22" t="s">
        <v>119</v>
      </c>
      <c r="B99" s="23" t="s">
        <v>120</v>
      </c>
      <c r="C99" s="23"/>
    </row>
    <row r="100" ht="12.75"/>
    <row r="101" ht="12.75"/>
    <row r="102" spans="1:2" ht="12.75">
      <c r="A102" s="22" t="s">
        <v>121</v>
      </c>
      <c r="B102" s="23" t="s">
        <v>122</v>
      </c>
    </row>
    <row r="103" ht="12.75"/>
    <row r="104" ht="12.75"/>
    <row r="105" spans="1:3" ht="12.75">
      <c r="A105" s="22" t="s">
        <v>123</v>
      </c>
      <c r="B105" s="23" t="s">
        <v>124</v>
      </c>
      <c r="C105" s="23"/>
    </row>
    <row r="106" spans="1:3" ht="12.75">
      <c r="A106" s="22"/>
      <c r="B106" s="23"/>
      <c r="C106" s="23"/>
    </row>
    <row r="107" spans="1:3" ht="12.75">
      <c r="A107" s="22"/>
      <c r="B107" s="23"/>
      <c r="C107" s="23"/>
    </row>
    <row r="108" spans="1:3" ht="12.75">
      <c r="A108" s="22"/>
      <c r="B108" s="23"/>
      <c r="C108" s="23"/>
    </row>
    <row r="109" spans="1:3" ht="12.75">
      <c r="A109" s="22"/>
      <c r="B109" s="23"/>
      <c r="C109" s="23"/>
    </row>
    <row r="110" spans="1:3" ht="12.75">
      <c r="A110" s="22"/>
      <c r="B110" s="23"/>
      <c r="C110" s="23"/>
    </row>
    <row r="111" spans="1:3" ht="12.75">
      <c r="A111" s="22"/>
      <c r="B111" s="23"/>
      <c r="C111" s="23"/>
    </row>
    <row r="112" spans="1:3" ht="12.75">
      <c r="A112" s="22"/>
      <c r="B112" s="23"/>
      <c r="C112" s="23"/>
    </row>
    <row r="113" spans="1:3" ht="12.75">
      <c r="A113" s="22"/>
      <c r="B113" s="23"/>
      <c r="C113" s="23"/>
    </row>
    <row r="114" spans="1:3" ht="12.75">
      <c r="A114" s="22"/>
      <c r="B114" s="23"/>
      <c r="C114" s="23"/>
    </row>
    <row r="115" spans="1:3" ht="12.75">
      <c r="A115" s="22"/>
      <c r="B115" s="23"/>
      <c r="C115" s="23"/>
    </row>
    <row r="116" spans="1:3" ht="12.75">
      <c r="A116" s="22"/>
      <c r="B116" s="23"/>
      <c r="C116" s="23"/>
    </row>
    <row r="117" spans="1:3" ht="12.75">
      <c r="A117" s="22"/>
      <c r="B117" s="23"/>
      <c r="C117" s="23"/>
    </row>
    <row r="118" spans="1:3" ht="12.75">
      <c r="A118" s="22"/>
      <c r="B118" s="23"/>
      <c r="C118" s="23"/>
    </row>
    <row r="119" spans="1:3" ht="12.75">
      <c r="A119" s="22"/>
      <c r="B119" s="23"/>
      <c r="C119" s="23"/>
    </row>
    <row r="120" spans="1:3" ht="12.75">
      <c r="A120" s="22"/>
      <c r="B120" s="23"/>
      <c r="C120" s="23"/>
    </row>
    <row r="121" spans="1:3" ht="12.75">
      <c r="A121" s="22"/>
      <c r="B121" s="23"/>
      <c r="C121" s="23"/>
    </row>
    <row r="122" spans="1:3" ht="12.75">
      <c r="A122" s="22"/>
      <c r="B122" s="23"/>
      <c r="C122" s="23"/>
    </row>
    <row r="123" spans="1:3" ht="12.75">
      <c r="A123" s="22"/>
      <c r="B123" s="23"/>
      <c r="C123" s="23"/>
    </row>
    <row r="124" spans="1:3" ht="12.75">
      <c r="A124" s="22"/>
      <c r="B124" s="23"/>
      <c r="C124" s="23"/>
    </row>
    <row r="125" spans="1:3" ht="12.75">
      <c r="A125" s="22"/>
      <c r="B125" s="23"/>
      <c r="C125" s="23"/>
    </row>
    <row r="126" spans="1:3" ht="12.75">
      <c r="A126" s="22"/>
      <c r="B126" s="23"/>
      <c r="C126" s="23"/>
    </row>
    <row r="127" spans="1:3" ht="12.75">
      <c r="A127" s="22"/>
      <c r="B127" s="23"/>
      <c r="C127" s="23"/>
    </row>
    <row r="128" spans="1:2" ht="12.75">
      <c r="A128" s="22" t="s">
        <v>125</v>
      </c>
      <c r="B128" s="23" t="s">
        <v>126</v>
      </c>
    </row>
    <row r="130" ht="12.75"/>
    <row r="131" ht="12.75"/>
    <row r="132" ht="12.75"/>
    <row r="133" ht="12.75"/>
    <row r="134" spans="8:11" ht="12.75">
      <c r="H134" s="82" t="s">
        <v>25</v>
      </c>
      <c r="I134" s="82"/>
      <c r="J134" s="82" t="s">
        <v>26</v>
      </c>
      <c r="K134" s="82"/>
    </row>
    <row r="135" spans="8:11" ht="12.75">
      <c r="H135" s="87">
        <v>39263</v>
      </c>
      <c r="I135" s="87">
        <v>38898</v>
      </c>
      <c r="J135" s="87">
        <v>39263</v>
      </c>
      <c r="K135" s="87">
        <v>38898</v>
      </c>
    </row>
    <row r="136" spans="8:11" ht="12.75">
      <c r="H136" s="23"/>
      <c r="I136" s="23"/>
      <c r="J136" s="23"/>
      <c r="K136" s="23"/>
    </row>
    <row r="138" ht="12.75">
      <c r="C138" s="18" t="s">
        <v>127</v>
      </c>
    </row>
    <row r="139" spans="3:11" ht="12.75">
      <c r="C139" s="18" t="s">
        <v>128</v>
      </c>
      <c r="H139" s="27">
        <v>3969</v>
      </c>
      <c r="I139" s="27">
        <v>3598</v>
      </c>
      <c r="J139" s="27">
        <v>9694</v>
      </c>
      <c r="K139" s="27">
        <v>6632</v>
      </c>
    </row>
    <row r="140" spans="8:11" ht="12.75">
      <c r="H140" s="26"/>
      <c r="I140" s="26"/>
      <c r="J140" s="26"/>
      <c r="K140" s="26"/>
    </row>
    <row r="141" spans="3:11" ht="12.75">
      <c r="C141" s="18" t="s">
        <v>129</v>
      </c>
      <c r="H141" s="26"/>
      <c r="I141" s="26"/>
      <c r="J141" s="26"/>
      <c r="K141" s="26"/>
    </row>
    <row r="142" spans="3:11" ht="12.75">
      <c r="C142" s="18" t="s">
        <v>130</v>
      </c>
      <c r="H142" s="27">
        <v>100000</v>
      </c>
      <c r="I142" s="27">
        <v>100000</v>
      </c>
      <c r="J142" s="27">
        <v>100000</v>
      </c>
      <c r="K142" s="27">
        <v>100000</v>
      </c>
    </row>
    <row r="144" spans="3:11" ht="12.75">
      <c r="C144" s="18" t="s">
        <v>131</v>
      </c>
      <c r="H144" s="35">
        <f>H139/H142*100</f>
        <v>3.9690000000000003</v>
      </c>
      <c r="I144" s="35">
        <f>I139/I142*100</f>
        <v>3.598</v>
      </c>
      <c r="J144" s="35">
        <f>J139/J142*100</f>
        <v>9.693999999999999</v>
      </c>
      <c r="K144" s="35">
        <f>K139/K142*100</f>
        <v>6.632000000000001</v>
      </c>
    </row>
    <row r="147" spans="1:2" ht="12.75">
      <c r="A147" s="22" t="s">
        <v>132</v>
      </c>
      <c r="B147" s="23" t="s">
        <v>133</v>
      </c>
    </row>
    <row r="148" ht="12.75"/>
    <row r="149" ht="12.75"/>
    <row r="150" ht="12.75"/>
    <row r="151" ht="12.75"/>
    <row r="155" ht="12.75">
      <c r="A155" s="18" t="s">
        <v>134</v>
      </c>
    </row>
    <row r="159" ht="12.75">
      <c r="A159" s="18" t="s">
        <v>135</v>
      </c>
    </row>
    <row r="160" ht="12.75">
      <c r="A160" s="18" t="s">
        <v>136</v>
      </c>
    </row>
    <row r="163" ht="12.75">
      <c r="A163" s="18" t="s">
        <v>137</v>
      </c>
    </row>
    <row r="164" ht="12.75">
      <c r="A164" s="18" t="s">
        <v>138</v>
      </c>
    </row>
  </sheetData>
  <mergeCells count="4">
    <mergeCell ref="H31:I31"/>
    <mergeCell ref="J31:K31"/>
    <mergeCell ref="H134:I134"/>
    <mergeCell ref="J134:K134"/>
  </mergeCells>
  <printOptions/>
  <pageMargins left="0.75" right="0.75" top="1" bottom="0.75" header="0.5" footer="0.5"/>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kychoo</cp:lastModifiedBy>
  <cp:lastPrinted>2007-08-29T07:31:50Z</cp:lastPrinted>
  <dcterms:created xsi:type="dcterms:W3CDTF">2007-08-28T09:43:43Z</dcterms:created>
  <dcterms:modified xsi:type="dcterms:W3CDTF">2007-08-29T09:25:50Z</dcterms:modified>
  <cp:category/>
  <cp:version/>
  <cp:contentType/>
  <cp:contentStatus/>
</cp:coreProperties>
</file>